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792"/>
  </bookViews>
  <sheets>
    <sheet name="RELACIONES" sheetId="1" r:id="rId1"/>
    <sheet name="RelYPFGAL" sheetId="2" r:id="rId2"/>
  </sheets>
  <calcPr calcId="145621"/>
</workbook>
</file>

<file path=xl/calcChain.xml><?xml version="1.0" encoding="utf-8"?>
<calcChain xmlns="http://schemas.openxmlformats.org/spreadsheetml/2006/main">
  <c r="M8" i="2" l="1"/>
  <c r="H31" i="2" l="1"/>
  <c r="D31" i="2"/>
  <c r="F28" i="2"/>
  <c r="F31" i="2" s="1"/>
  <c r="E7" i="2" s="1"/>
  <c r="H23" i="2"/>
  <c r="D23" i="2"/>
  <c r="H8" i="2" s="1"/>
  <c r="F19" i="2"/>
  <c r="F23" i="2" s="1"/>
  <c r="B7" i="2" s="1"/>
  <c r="M7" i="2"/>
  <c r="G5" i="2"/>
  <c r="H282" i="1"/>
  <c r="G282" i="1"/>
  <c r="F282" i="1"/>
  <c r="Y275" i="1"/>
  <c r="AA275" i="1" s="1"/>
  <c r="Y274" i="1"/>
  <c r="AA274" i="1" s="1"/>
  <c r="H274" i="1"/>
  <c r="G274" i="1"/>
  <c r="F274" i="1"/>
  <c r="H273" i="1"/>
  <c r="G273" i="1"/>
  <c r="F273" i="1"/>
  <c r="E273" i="1"/>
  <c r="I272" i="1"/>
  <c r="H272" i="1"/>
  <c r="G272" i="1"/>
  <c r="F272" i="1"/>
  <c r="E272" i="1"/>
  <c r="AA271" i="1"/>
  <c r="I271" i="1"/>
  <c r="H271" i="1"/>
  <c r="G271" i="1"/>
  <c r="F271" i="1"/>
  <c r="E271" i="1"/>
  <c r="S270" i="1"/>
  <c r="N270" i="1"/>
  <c r="I270" i="1"/>
  <c r="H270" i="1"/>
  <c r="G270" i="1"/>
  <c r="F270" i="1"/>
  <c r="E270" i="1"/>
  <c r="I269" i="1"/>
  <c r="H269" i="1"/>
  <c r="G269" i="1"/>
  <c r="F269" i="1"/>
  <c r="E269" i="1"/>
  <c r="I268" i="1"/>
  <c r="H268" i="1"/>
  <c r="G268" i="1"/>
  <c r="F268" i="1"/>
  <c r="E268" i="1"/>
  <c r="I267" i="1"/>
  <c r="H267" i="1"/>
  <c r="G267" i="1"/>
  <c r="F267" i="1"/>
  <c r="E267" i="1"/>
  <c r="AA266" i="1"/>
  <c r="I266" i="1"/>
  <c r="H266" i="1"/>
  <c r="G266" i="1"/>
  <c r="F266" i="1"/>
  <c r="E266" i="1"/>
  <c r="R265" i="1"/>
  <c r="R268" i="1" s="1"/>
  <c r="T268" i="1" s="1"/>
  <c r="R271" i="1" s="1"/>
  <c r="M265" i="1"/>
  <c r="M270" i="1" s="1"/>
  <c r="I265" i="1"/>
  <c r="H265" i="1"/>
  <c r="G265" i="1"/>
  <c r="F265" i="1"/>
  <c r="E265" i="1"/>
  <c r="I264" i="1"/>
  <c r="H264" i="1"/>
  <c r="G264" i="1"/>
  <c r="F264" i="1"/>
  <c r="E264" i="1"/>
  <c r="I263" i="1"/>
  <c r="H263" i="1"/>
  <c r="G263" i="1"/>
  <c r="F263" i="1"/>
  <c r="E263" i="1"/>
  <c r="I262" i="1"/>
  <c r="H262" i="1"/>
  <c r="G262" i="1"/>
  <c r="F262" i="1"/>
  <c r="E262" i="1"/>
  <c r="I261" i="1"/>
  <c r="H261" i="1"/>
  <c r="G261" i="1"/>
  <c r="F261" i="1"/>
  <c r="E261" i="1"/>
  <c r="I260" i="1"/>
  <c r="H260" i="1"/>
  <c r="G260" i="1"/>
  <c r="F260" i="1"/>
  <c r="E260" i="1"/>
  <c r="S259" i="1"/>
  <c r="S260" i="1" s="1"/>
  <c r="N259" i="1"/>
  <c r="I259" i="1"/>
  <c r="H259" i="1"/>
  <c r="G259" i="1"/>
  <c r="F259" i="1"/>
  <c r="E259" i="1"/>
  <c r="I258" i="1"/>
  <c r="H258" i="1"/>
  <c r="G258" i="1"/>
  <c r="F258" i="1"/>
  <c r="E258" i="1"/>
  <c r="I257" i="1"/>
  <c r="H257" i="1"/>
  <c r="G257" i="1"/>
  <c r="F257" i="1"/>
  <c r="E257" i="1"/>
  <c r="I256" i="1"/>
  <c r="H256" i="1"/>
  <c r="G256" i="1"/>
  <c r="F256" i="1"/>
  <c r="E256" i="1"/>
  <c r="I255" i="1"/>
  <c r="H255" i="1"/>
  <c r="G255" i="1"/>
  <c r="F255" i="1"/>
  <c r="E255" i="1"/>
  <c r="R254" i="1"/>
  <c r="R257" i="1" s="1"/>
  <c r="T257" i="1" s="1"/>
  <c r="R260" i="1" s="1"/>
  <c r="M254" i="1"/>
  <c r="M259" i="1" s="1"/>
  <c r="I254" i="1"/>
  <c r="H254" i="1"/>
  <c r="G254" i="1"/>
  <c r="F254" i="1"/>
  <c r="E254" i="1"/>
  <c r="I253" i="1"/>
  <c r="H253" i="1"/>
  <c r="G253" i="1"/>
  <c r="F253" i="1"/>
  <c r="E253" i="1"/>
  <c r="I252" i="1"/>
  <c r="H252" i="1"/>
  <c r="G252" i="1"/>
  <c r="F252" i="1"/>
  <c r="E252" i="1"/>
  <c r="I251" i="1"/>
  <c r="H251" i="1"/>
  <c r="G251" i="1"/>
  <c r="F251" i="1"/>
  <c r="E251" i="1"/>
  <c r="I250" i="1"/>
  <c r="H250" i="1"/>
  <c r="G250" i="1"/>
  <c r="F250" i="1"/>
  <c r="E250" i="1"/>
  <c r="I249" i="1"/>
  <c r="H249" i="1"/>
  <c r="G249" i="1"/>
  <c r="F249" i="1"/>
  <c r="E249" i="1"/>
  <c r="I248" i="1"/>
  <c r="H248" i="1"/>
  <c r="G248" i="1"/>
  <c r="F248" i="1"/>
  <c r="E248" i="1"/>
  <c r="N247" i="1"/>
  <c r="M247" i="1"/>
  <c r="I247" i="1"/>
  <c r="H247" i="1"/>
  <c r="G247" i="1"/>
  <c r="F247" i="1"/>
  <c r="E247" i="1"/>
  <c r="I246" i="1"/>
  <c r="H246" i="1"/>
  <c r="G246" i="1"/>
  <c r="F246" i="1"/>
  <c r="E246" i="1"/>
  <c r="O245" i="1"/>
  <c r="M248" i="1" s="1"/>
  <c r="M245" i="1"/>
  <c r="I245" i="1"/>
  <c r="H245" i="1"/>
  <c r="G245" i="1"/>
  <c r="F245" i="1"/>
  <c r="E245" i="1"/>
  <c r="I244" i="1"/>
  <c r="H244" i="1"/>
  <c r="G244" i="1"/>
  <c r="F244" i="1"/>
  <c r="E244" i="1"/>
  <c r="I243" i="1"/>
  <c r="H243" i="1"/>
  <c r="G243" i="1"/>
  <c r="F243" i="1"/>
  <c r="E243" i="1"/>
  <c r="I242" i="1"/>
  <c r="H242" i="1"/>
  <c r="G242" i="1"/>
  <c r="F242" i="1"/>
  <c r="E242" i="1"/>
  <c r="I241" i="1"/>
  <c r="H241" i="1"/>
  <c r="G241" i="1"/>
  <c r="F241" i="1"/>
  <c r="E241" i="1"/>
  <c r="I240" i="1"/>
  <c r="H240" i="1"/>
  <c r="G240" i="1"/>
  <c r="F240" i="1"/>
  <c r="E240" i="1"/>
  <c r="I239" i="1"/>
  <c r="H239" i="1"/>
  <c r="G239" i="1"/>
  <c r="F239" i="1"/>
  <c r="E239" i="1"/>
  <c r="I238" i="1"/>
  <c r="H238" i="1"/>
  <c r="G238" i="1"/>
  <c r="F238" i="1"/>
  <c r="E238" i="1"/>
  <c r="I237" i="1"/>
  <c r="H237" i="1"/>
  <c r="G237" i="1"/>
  <c r="F237" i="1"/>
  <c r="E237" i="1"/>
  <c r="I236" i="1"/>
  <c r="H236" i="1"/>
  <c r="G236" i="1"/>
  <c r="F236" i="1"/>
  <c r="E236" i="1"/>
  <c r="I235" i="1"/>
  <c r="H235" i="1"/>
  <c r="G235" i="1"/>
  <c r="F235" i="1"/>
  <c r="E235" i="1"/>
  <c r="I234" i="1"/>
  <c r="H234" i="1"/>
  <c r="G234" i="1"/>
  <c r="F234" i="1"/>
  <c r="E234" i="1"/>
  <c r="I233" i="1"/>
  <c r="H233" i="1"/>
  <c r="G233" i="1"/>
  <c r="F233" i="1"/>
  <c r="E233" i="1"/>
  <c r="I232" i="1"/>
  <c r="H232" i="1"/>
  <c r="G232" i="1"/>
  <c r="F232" i="1"/>
  <c r="E232" i="1"/>
  <c r="I231" i="1"/>
  <c r="H231" i="1"/>
  <c r="G231" i="1"/>
  <c r="F231" i="1"/>
  <c r="E231" i="1"/>
  <c r="I230" i="1"/>
  <c r="H230" i="1"/>
  <c r="G230" i="1"/>
  <c r="F230" i="1"/>
  <c r="E230" i="1"/>
  <c r="I229" i="1"/>
  <c r="H229" i="1"/>
  <c r="G229" i="1"/>
  <c r="F229" i="1"/>
  <c r="E229" i="1"/>
  <c r="I228" i="1"/>
  <c r="H228" i="1"/>
  <c r="G228" i="1"/>
  <c r="F228" i="1"/>
  <c r="E228" i="1"/>
  <c r="I227" i="1"/>
  <c r="H227" i="1"/>
  <c r="G227" i="1"/>
  <c r="F227" i="1"/>
  <c r="E227" i="1"/>
  <c r="I226" i="1"/>
  <c r="H226" i="1"/>
  <c r="G226" i="1"/>
  <c r="F226" i="1"/>
  <c r="E226" i="1"/>
  <c r="I225" i="1"/>
  <c r="H225" i="1"/>
  <c r="G225" i="1"/>
  <c r="F225" i="1"/>
  <c r="E225" i="1"/>
  <c r="I224" i="1"/>
  <c r="H224" i="1"/>
  <c r="G224" i="1"/>
  <c r="F224" i="1"/>
  <c r="E224" i="1"/>
  <c r="I223" i="1"/>
  <c r="H223" i="1"/>
  <c r="G223" i="1"/>
  <c r="F223" i="1"/>
  <c r="E223" i="1"/>
  <c r="I222" i="1"/>
  <c r="H222" i="1"/>
  <c r="G222" i="1"/>
  <c r="F222" i="1"/>
  <c r="E222" i="1"/>
  <c r="I221" i="1"/>
  <c r="H221" i="1"/>
  <c r="G221" i="1"/>
  <c r="F221" i="1"/>
  <c r="E221" i="1"/>
  <c r="I220" i="1"/>
  <c r="H220" i="1"/>
  <c r="G220" i="1"/>
  <c r="F220" i="1"/>
  <c r="E220" i="1"/>
  <c r="I219" i="1"/>
  <c r="H219" i="1"/>
  <c r="G219" i="1"/>
  <c r="F219" i="1"/>
  <c r="E219" i="1"/>
  <c r="I218" i="1"/>
  <c r="H218" i="1"/>
  <c r="G218" i="1"/>
  <c r="F218" i="1"/>
  <c r="E218" i="1"/>
  <c r="I217" i="1"/>
  <c r="H217" i="1"/>
  <c r="G217" i="1"/>
  <c r="F217" i="1"/>
  <c r="E217" i="1"/>
  <c r="I216" i="1"/>
  <c r="H216" i="1"/>
  <c r="G216" i="1"/>
  <c r="F216" i="1"/>
  <c r="E216" i="1"/>
  <c r="I215" i="1"/>
  <c r="H215" i="1"/>
  <c r="G215" i="1"/>
  <c r="F215" i="1"/>
  <c r="E215" i="1"/>
  <c r="I214" i="1"/>
  <c r="H214" i="1"/>
  <c r="G214" i="1"/>
  <c r="F214" i="1"/>
  <c r="E214" i="1"/>
  <c r="I213" i="1"/>
  <c r="H213" i="1"/>
  <c r="G213" i="1"/>
  <c r="F213" i="1"/>
  <c r="E213" i="1"/>
  <c r="I212" i="1"/>
  <c r="H212" i="1"/>
  <c r="G212" i="1"/>
  <c r="F212" i="1"/>
  <c r="E212" i="1"/>
  <c r="I211" i="1"/>
  <c r="H211" i="1"/>
  <c r="G211" i="1"/>
  <c r="F211" i="1"/>
  <c r="E211" i="1"/>
  <c r="I210" i="1"/>
  <c r="H210" i="1"/>
  <c r="G210" i="1"/>
  <c r="F210" i="1"/>
  <c r="E210" i="1"/>
  <c r="I209" i="1"/>
  <c r="H209" i="1"/>
  <c r="G209" i="1"/>
  <c r="F209" i="1"/>
  <c r="E209" i="1"/>
  <c r="I208" i="1"/>
  <c r="H208" i="1"/>
  <c r="G208" i="1"/>
  <c r="F208" i="1"/>
  <c r="E208" i="1"/>
  <c r="I207" i="1"/>
  <c r="H207" i="1"/>
  <c r="G207" i="1"/>
  <c r="F207" i="1"/>
  <c r="E207" i="1"/>
  <c r="I206" i="1"/>
  <c r="H206" i="1"/>
  <c r="G206" i="1"/>
  <c r="F206" i="1"/>
  <c r="E206" i="1"/>
  <c r="I205" i="1"/>
  <c r="H205" i="1"/>
  <c r="G205" i="1"/>
  <c r="F205" i="1"/>
  <c r="E205" i="1"/>
  <c r="I204" i="1"/>
  <c r="H204" i="1"/>
  <c r="G204" i="1"/>
  <c r="F204" i="1"/>
  <c r="E204" i="1"/>
  <c r="I203" i="1"/>
  <c r="H203" i="1"/>
  <c r="G203" i="1"/>
  <c r="F203" i="1"/>
  <c r="E203" i="1"/>
  <c r="I202" i="1"/>
  <c r="H202" i="1"/>
  <c r="G202" i="1"/>
  <c r="F202" i="1"/>
  <c r="E202" i="1"/>
  <c r="I201" i="1"/>
  <c r="H201" i="1"/>
  <c r="G201" i="1"/>
  <c r="F201" i="1"/>
  <c r="E201" i="1"/>
  <c r="I200" i="1"/>
  <c r="H200" i="1"/>
  <c r="G200" i="1"/>
  <c r="F200" i="1"/>
  <c r="E200" i="1"/>
  <c r="I199" i="1"/>
  <c r="H199" i="1"/>
  <c r="G199" i="1"/>
  <c r="F199" i="1"/>
  <c r="E199" i="1"/>
  <c r="I198" i="1"/>
  <c r="H198" i="1"/>
  <c r="G198" i="1"/>
  <c r="F198" i="1"/>
  <c r="E198" i="1"/>
  <c r="I197" i="1"/>
  <c r="H197" i="1"/>
  <c r="G197" i="1"/>
  <c r="F197" i="1"/>
  <c r="E197" i="1"/>
  <c r="I196" i="1"/>
  <c r="H196" i="1"/>
  <c r="G196" i="1"/>
  <c r="F196" i="1"/>
  <c r="E196" i="1"/>
  <c r="I195" i="1"/>
  <c r="H195" i="1"/>
  <c r="G195" i="1"/>
  <c r="F195" i="1"/>
  <c r="E195" i="1"/>
  <c r="I194" i="1"/>
  <c r="H194" i="1"/>
  <c r="G194" i="1"/>
  <c r="F194" i="1"/>
  <c r="E194" i="1"/>
  <c r="I193" i="1"/>
  <c r="H193" i="1"/>
  <c r="G193" i="1"/>
  <c r="F193" i="1"/>
  <c r="E193" i="1"/>
  <c r="I192" i="1"/>
  <c r="H192" i="1"/>
  <c r="G192" i="1"/>
  <c r="F192" i="1"/>
  <c r="E192" i="1"/>
  <c r="I191" i="1"/>
  <c r="H191" i="1"/>
  <c r="G191" i="1"/>
  <c r="F191" i="1"/>
  <c r="E191" i="1"/>
  <c r="I190" i="1"/>
  <c r="H190" i="1"/>
  <c r="G190" i="1"/>
  <c r="F190" i="1"/>
  <c r="E190" i="1"/>
  <c r="I189" i="1"/>
  <c r="H189" i="1"/>
  <c r="G189" i="1"/>
  <c r="F189" i="1"/>
  <c r="E189" i="1"/>
  <c r="I188" i="1"/>
  <c r="H188" i="1"/>
  <c r="G188" i="1"/>
  <c r="F188" i="1"/>
  <c r="E188" i="1"/>
  <c r="I187" i="1"/>
  <c r="H187" i="1"/>
  <c r="G187" i="1"/>
  <c r="F187" i="1"/>
  <c r="E187" i="1"/>
  <c r="I186" i="1"/>
  <c r="H186" i="1"/>
  <c r="G186" i="1"/>
  <c r="F186" i="1"/>
  <c r="E186" i="1"/>
  <c r="I185" i="1"/>
  <c r="H185" i="1"/>
  <c r="G185" i="1"/>
  <c r="F185" i="1"/>
  <c r="E185" i="1"/>
  <c r="I184" i="1"/>
  <c r="H184" i="1"/>
  <c r="G184" i="1"/>
  <c r="F184" i="1"/>
  <c r="E184" i="1"/>
  <c r="I183" i="1"/>
  <c r="H183" i="1"/>
  <c r="G183" i="1"/>
  <c r="F183" i="1"/>
  <c r="E183" i="1"/>
  <c r="I182" i="1"/>
  <c r="H182" i="1"/>
  <c r="G182" i="1"/>
  <c r="F182" i="1"/>
  <c r="E182" i="1"/>
  <c r="I181" i="1"/>
  <c r="H181" i="1"/>
  <c r="G181" i="1"/>
  <c r="F181" i="1"/>
  <c r="E181" i="1"/>
  <c r="I180" i="1"/>
  <c r="H180" i="1"/>
  <c r="G180" i="1"/>
  <c r="F180" i="1"/>
  <c r="E180" i="1"/>
  <c r="I179" i="1"/>
  <c r="H179" i="1"/>
  <c r="G179" i="1"/>
  <c r="F179" i="1"/>
  <c r="E179" i="1"/>
  <c r="I178" i="1"/>
  <c r="H178" i="1"/>
  <c r="G178" i="1"/>
  <c r="F178" i="1"/>
  <c r="E178" i="1"/>
  <c r="I177" i="1"/>
  <c r="H177" i="1"/>
  <c r="G177" i="1"/>
  <c r="F177" i="1"/>
  <c r="E177" i="1"/>
  <c r="I176" i="1"/>
  <c r="H176" i="1"/>
  <c r="G176" i="1"/>
  <c r="F176" i="1"/>
  <c r="E176" i="1"/>
  <c r="I175" i="1"/>
  <c r="H175" i="1"/>
  <c r="G175" i="1"/>
  <c r="F175" i="1"/>
  <c r="E175" i="1"/>
  <c r="I174" i="1"/>
  <c r="H174" i="1"/>
  <c r="G174" i="1"/>
  <c r="F174" i="1"/>
  <c r="E174" i="1"/>
  <c r="I173" i="1"/>
  <c r="H173" i="1"/>
  <c r="G173" i="1"/>
  <c r="F173" i="1"/>
  <c r="E173" i="1"/>
  <c r="I172" i="1"/>
  <c r="H172" i="1"/>
  <c r="G172" i="1"/>
  <c r="F172" i="1"/>
  <c r="E172" i="1"/>
  <c r="I171" i="1"/>
  <c r="H171" i="1"/>
  <c r="G171" i="1"/>
  <c r="F171" i="1"/>
  <c r="E171" i="1"/>
  <c r="I170" i="1"/>
  <c r="H170" i="1"/>
  <c r="G170" i="1"/>
  <c r="F170" i="1"/>
  <c r="E170" i="1"/>
  <c r="I169" i="1"/>
  <c r="H169" i="1"/>
  <c r="G169" i="1"/>
  <c r="F169" i="1"/>
  <c r="E169" i="1"/>
  <c r="I168" i="1"/>
  <c r="H168" i="1"/>
  <c r="G168" i="1"/>
  <c r="F168" i="1"/>
  <c r="E168" i="1"/>
  <c r="I167" i="1"/>
  <c r="H167" i="1"/>
  <c r="G167" i="1"/>
  <c r="F167" i="1"/>
  <c r="E167" i="1"/>
  <c r="I166" i="1"/>
  <c r="H166" i="1"/>
  <c r="G166" i="1"/>
  <c r="F166" i="1"/>
  <c r="E166" i="1"/>
  <c r="I165" i="1"/>
  <c r="H165" i="1"/>
  <c r="G165" i="1"/>
  <c r="F165" i="1"/>
  <c r="E165" i="1"/>
  <c r="I164" i="1"/>
  <c r="H164" i="1"/>
  <c r="G164" i="1"/>
  <c r="F164" i="1"/>
  <c r="E164" i="1"/>
  <c r="I163" i="1"/>
  <c r="H163" i="1"/>
  <c r="G163" i="1"/>
  <c r="F163" i="1"/>
  <c r="E163" i="1"/>
  <c r="I162" i="1"/>
  <c r="H162" i="1"/>
  <c r="G162" i="1"/>
  <c r="F162" i="1"/>
  <c r="E162" i="1"/>
  <c r="I161" i="1"/>
  <c r="H161" i="1"/>
  <c r="G161" i="1"/>
  <c r="F161" i="1"/>
  <c r="E161" i="1"/>
  <c r="I160" i="1"/>
  <c r="H160" i="1"/>
  <c r="G160" i="1"/>
  <c r="F160" i="1"/>
  <c r="E160" i="1"/>
  <c r="I159" i="1"/>
  <c r="H159" i="1"/>
  <c r="G159" i="1"/>
  <c r="F159" i="1"/>
  <c r="E159" i="1"/>
  <c r="I158" i="1"/>
  <c r="H158" i="1"/>
  <c r="G158" i="1"/>
  <c r="F158" i="1"/>
  <c r="E158" i="1"/>
  <c r="I157" i="1"/>
  <c r="H157" i="1"/>
  <c r="G157" i="1"/>
  <c r="F157" i="1"/>
  <c r="E157" i="1"/>
  <c r="I156" i="1"/>
  <c r="H156" i="1"/>
  <c r="G156" i="1"/>
  <c r="F156" i="1"/>
  <c r="E156" i="1"/>
  <c r="I155" i="1"/>
  <c r="H155" i="1"/>
  <c r="G155" i="1"/>
  <c r="F155" i="1"/>
  <c r="E155" i="1"/>
  <c r="I154" i="1"/>
  <c r="H154" i="1"/>
  <c r="G154" i="1"/>
  <c r="F154" i="1"/>
  <c r="E154" i="1"/>
  <c r="I153" i="1"/>
  <c r="H153" i="1"/>
  <c r="G153" i="1"/>
  <c r="F153" i="1"/>
  <c r="E153" i="1"/>
  <c r="I152" i="1"/>
  <c r="H152" i="1"/>
  <c r="G152" i="1"/>
  <c r="F152" i="1"/>
  <c r="E152" i="1"/>
  <c r="I151" i="1"/>
  <c r="H151" i="1"/>
  <c r="G151" i="1"/>
  <c r="F151" i="1"/>
  <c r="E151" i="1"/>
  <c r="I150" i="1"/>
  <c r="H150" i="1"/>
  <c r="G150" i="1"/>
  <c r="F150" i="1"/>
  <c r="E150" i="1"/>
  <c r="I149" i="1"/>
  <c r="H149" i="1"/>
  <c r="G149" i="1"/>
  <c r="F149" i="1"/>
  <c r="E149" i="1"/>
  <c r="I148" i="1"/>
  <c r="H148" i="1"/>
  <c r="G148" i="1"/>
  <c r="F148" i="1"/>
  <c r="E148" i="1"/>
  <c r="I147" i="1"/>
  <c r="H147" i="1"/>
  <c r="G147" i="1"/>
  <c r="F147" i="1"/>
  <c r="E147" i="1"/>
  <c r="I146" i="1"/>
  <c r="H146" i="1"/>
  <c r="G146" i="1"/>
  <c r="F146" i="1"/>
  <c r="E146" i="1"/>
  <c r="I145" i="1"/>
  <c r="H145" i="1"/>
  <c r="G145" i="1"/>
  <c r="F145" i="1"/>
  <c r="E145" i="1"/>
  <c r="I144" i="1"/>
  <c r="H144" i="1"/>
  <c r="G144" i="1"/>
  <c r="F144" i="1"/>
  <c r="E144" i="1"/>
  <c r="I143" i="1"/>
  <c r="H143" i="1"/>
  <c r="G143" i="1"/>
  <c r="F143" i="1"/>
  <c r="E143" i="1"/>
  <c r="I142" i="1"/>
  <c r="H142" i="1"/>
  <c r="G142" i="1"/>
  <c r="F142" i="1"/>
  <c r="E142" i="1"/>
  <c r="I141" i="1"/>
  <c r="H141" i="1"/>
  <c r="G141" i="1"/>
  <c r="F141" i="1"/>
  <c r="E141" i="1"/>
  <c r="I140" i="1"/>
  <c r="H140" i="1"/>
  <c r="G140" i="1"/>
  <c r="F140" i="1"/>
  <c r="E140" i="1"/>
  <c r="I139" i="1"/>
  <c r="H139" i="1"/>
  <c r="G139" i="1"/>
  <c r="F139" i="1"/>
  <c r="E139" i="1"/>
  <c r="I138" i="1"/>
  <c r="H138" i="1"/>
  <c r="G138" i="1"/>
  <c r="F138" i="1"/>
  <c r="E138" i="1"/>
  <c r="I137" i="1"/>
  <c r="H137" i="1"/>
  <c r="G137" i="1"/>
  <c r="F137" i="1"/>
  <c r="E137" i="1"/>
  <c r="I136" i="1"/>
  <c r="H136" i="1"/>
  <c r="G136" i="1"/>
  <c r="F136" i="1"/>
  <c r="E136" i="1"/>
  <c r="I135" i="1"/>
  <c r="H135" i="1"/>
  <c r="G135" i="1"/>
  <c r="F135" i="1"/>
  <c r="E135" i="1"/>
  <c r="I134" i="1"/>
  <c r="H134" i="1"/>
  <c r="G134" i="1"/>
  <c r="F134" i="1"/>
  <c r="E134" i="1"/>
  <c r="I133" i="1"/>
  <c r="H133" i="1"/>
  <c r="G133" i="1"/>
  <c r="F133" i="1"/>
  <c r="E133" i="1"/>
  <c r="I132" i="1"/>
  <c r="H132" i="1"/>
  <c r="G132" i="1"/>
  <c r="F132" i="1"/>
  <c r="E132" i="1"/>
  <c r="I131" i="1"/>
  <c r="H131" i="1"/>
  <c r="G131" i="1"/>
  <c r="F131" i="1"/>
  <c r="E131" i="1"/>
  <c r="I130" i="1"/>
  <c r="H130" i="1"/>
  <c r="G130" i="1"/>
  <c r="F130" i="1"/>
  <c r="E130" i="1"/>
  <c r="I129" i="1"/>
  <c r="H129" i="1"/>
  <c r="G129" i="1"/>
  <c r="F129" i="1"/>
  <c r="E129" i="1"/>
  <c r="I128" i="1"/>
  <c r="H128" i="1"/>
  <c r="G128" i="1"/>
  <c r="F128" i="1"/>
  <c r="E128" i="1"/>
  <c r="I127" i="1"/>
  <c r="H127" i="1"/>
  <c r="G127" i="1"/>
  <c r="F127" i="1"/>
  <c r="E127" i="1"/>
  <c r="I126" i="1"/>
  <c r="H126" i="1"/>
  <c r="G126" i="1"/>
  <c r="F126" i="1"/>
  <c r="E126" i="1"/>
  <c r="I125" i="1"/>
  <c r="H125" i="1"/>
  <c r="G125" i="1"/>
  <c r="F125" i="1"/>
  <c r="E125" i="1"/>
  <c r="I124" i="1"/>
  <c r="H124" i="1"/>
  <c r="G124" i="1"/>
  <c r="F124" i="1"/>
  <c r="E124" i="1"/>
  <c r="I123" i="1"/>
  <c r="H123" i="1"/>
  <c r="G123" i="1"/>
  <c r="F123" i="1"/>
  <c r="E123" i="1"/>
  <c r="I122" i="1"/>
  <c r="H122" i="1"/>
  <c r="G122" i="1"/>
  <c r="F122" i="1"/>
  <c r="E122" i="1"/>
  <c r="I121" i="1"/>
  <c r="H121" i="1"/>
  <c r="G121" i="1"/>
  <c r="F121" i="1"/>
  <c r="E121" i="1"/>
  <c r="I120" i="1"/>
  <c r="H120" i="1"/>
  <c r="G120" i="1"/>
  <c r="F120" i="1"/>
  <c r="E120" i="1"/>
  <c r="I119" i="1"/>
  <c r="H119" i="1"/>
  <c r="G119" i="1"/>
  <c r="F119" i="1"/>
  <c r="E119" i="1"/>
  <c r="I118" i="1"/>
  <c r="H118" i="1"/>
  <c r="G118" i="1"/>
  <c r="F118" i="1"/>
  <c r="E118" i="1"/>
  <c r="I117" i="1"/>
  <c r="H117" i="1"/>
  <c r="G117" i="1"/>
  <c r="F117" i="1"/>
  <c r="E117" i="1"/>
  <c r="I116" i="1"/>
  <c r="H116" i="1"/>
  <c r="G116" i="1"/>
  <c r="F116" i="1"/>
  <c r="E116" i="1"/>
  <c r="I115" i="1"/>
  <c r="H115" i="1"/>
  <c r="G115" i="1"/>
  <c r="F115" i="1"/>
  <c r="E115" i="1"/>
  <c r="I114" i="1"/>
  <c r="H114" i="1"/>
  <c r="G114" i="1"/>
  <c r="F114" i="1"/>
  <c r="E114" i="1"/>
  <c r="I113" i="1"/>
  <c r="H113" i="1"/>
  <c r="G113" i="1"/>
  <c r="F113" i="1"/>
  <c r="E113" i="1"/>
  <c r="I112" i="1"/>
  <c r="H112" i="1"/>
  <c r="G112" i="1"/>
  <c r="F112" i="1"/>
  <c r="E112" i="1"/>
  <c r="I111" i="1"/>
  <c r="H111" i="1"/>
  <c r="G111" i="1"/>
  <c r="F111" i="1"/>
  <c r="E111" i="1"/>
  <c r="I110" i="1"/>
  <c r="H110" i="1"/>
  <c r="G110" i="1"/>
  <c r="F110" i="1"/>
  <c r="E110" i="1"/>
  <c r="I109" i="1"/>
  <c r="H109" i="1"/>
  <c r="G109" i="1"/>
  <c r="F109" i="1"/>
  <c r="E109" i="1"/>
  <c r="I108" i="1"/>
  <c r="H108" i="1"/>
  <c r="G108" i="1"/>
  <c r="F108" i="1"/>
  <c r="E108" i="1"/>
  <c r="I107" i="1"/>
  <c r="H107" i="1"/>
  <c r="G107" i="1"/>
  <c r="F107" i="1"/>
  <c r="E107" i="1"/>
  <c r="I106" i="1"/>
  <c r="H106" i="1"/>
  <c r="G106" i="1"/>
  <c r="F106" i="1"/>
  <c r="E106" i="1"/>
  <c r="I105" i="1"/>
  <c r="H105" i="1"/>
  <c r="G105" i="1"/>
  <c r="F105" i="1"/>
  <c r="E105" i="1"/>
  <c r="I104" i="1"/>
  <c r="H104" i="1"/>
  <c r="G104" i="1"/>
  <c r="F104" i="1"/>
  <c r="E104" i="1"/>
  <c r="I103" i="1"/>
  <c r="H103" i="1"/>
  <c r="G103" i="1"/>
  <c r="F103" i="1"/>
  <c r="E103" i="1"/>
  <c r="I102" i="1"/>
  <c r="H102" i="1"/>
  <c r="G102" i="1"/>
  <c r="F102" i="1"/>
  <c r="E102" i="1"/>
  <c r="I101" i="1"/>
  <c r="H101" i="1"/>
  <c r="G101" i="1"/>
  <c r="F101" i="1"/>
  <c r="E101" i="1"/>
  <c r="I100" i="1"/>
  <c r="H100" i="1"/>
  <c r="G100" i="1"/>
  <c r="F100" i="1"/>
  <c r="E100" i="1"/>
  <c r="I99" i="1"/>
  <c r="H99" i="1"/>
  <c r="G99" i="1"/>
  <c r="F99" i="1"/>
  <c r="E99" i="1"/>
  <c r="I98" i="1"/>
  <c r="H98" i="1"/>
  <c r="G98" i="1"/>
  <c r="F98" i="1"/>
  <c r="E98" i="1"/>
  <c r="I97" i="1"/>
  <c r="H97" i="1"/>
  <c r="G97" i="1"/>
  <c r="F97" i="1"/>
  <c r="E97" i="1"/>
  <c r="I96" i="1"/>
  <c r="H96" i="1"/>
  <c r="G96" i="1"/>
  <c r="F96" i="1"/>
  <c r="E96" i="1"/>
  <c r="I95" i="1"/>
  <c r="H95" i="1"/>
  <c r="G95" i="1"/>
  <c r="F95" i="1"/>
  <c r="E95" i="1"/>
  <c r="I94" i="1"/>
  <c r="H94" i="1"/>
  <c r="G94" i="1"/>
  <c r="F94" i="1"/>
  <c r="E94" i="1"/>
  <c r="I93" i="1"/>
  <c r="H93" i="1"/>
  <c r="G93" i="1"/>
  <c r="F93" i="1"/>
  <c r="E93" i="1"/>
  <c r="I92" i="1"/>
  <c r="H92" i="1"/>
  <c r="G92" i="1"/>
  <c r="F92" i="1"/>
  <c r="E92" i="1"/>
  <c r="I91" i="1"/>
  <c r="H91" i="1"/>
  <c r="G91" i="1"/>
  <c r="F91" i="1"/>
  <c r="E91" i="1"/>
  <c r="I90" i="1"/>
  <c r="H90" i="1"/>
  <c r="G90" i="1"/>
  <c r="F90" i="1"/>
  <c r="E90" i="1"/>
  <c r="I89" i="1"/>
  <c r="H89" i="1"/>
  <c r="G89" i="1"/>
  <c r="F89" i="1"/>
  <c r="E89" i="1"/>
  <c r="I88" i="1"/>
  <c r="H88" i="1"/>
  <c r="G88" i="1"/>
  <c r="F88" i="1"/>
  <c r="E88" i="1"/>
  <c r="I87" i="1"/>
  <c r="H87" i="1"/>
  <c r="G87" i="1"/>
  <c r="F87" i="1"/>
  <c r="E87" i="1"/>
  <c r="I86" i="1"/>
  <c r="H86" i="1"/>
  <c r="G86" i="1"/>
  <c r="F86" i="1"/>
  <c r="E86" i="1"/>
  <c r="I85" i="1"/>
  <c r="H85" i="1"/>
  <c r="G85" i="1"/>
  <c r="F85" i="1"/>
  <c r="E85" i="1"/>
  <c r="I84" i="1"/>
  <c r="H84" i="1"/>
  <c r="G84" i="1"/>
  <c r="F84" i="1"/>
  <c r="E84" i="1"/>
  <c r="I83" i="1"/>
  <c r="H83" i="1"/>
  <c r="G83" i="1"/>
  <c r="F83" i="1"/>
  <c r="E83" i="1"/>
  <c r="I82" i="1"/>
  <c r="H82" i="1"/>
  <c r="G82" i="1"/>
  <c r="F82" i="1"/>
  <c r="E82" i="1"/>
  <c r="I81" i="1"/>
  <c r="H81" i="1"/>
  <c r="G81" i="1"/>
  <c r="F81" i="1"/>
  <c r="E81" i="1"/>
  <c r="I80" i="1"/>
  <c r="H80" i="1"/>
  <c r="G80" i="1"/>
  <c r="F80" i="1"/>
  <c r="E80" i="1"/>
  <c r="I79" i="1"/>
  <c r="H79" i="1"/>
  <c r="G79" i="1"/>
  <c r="F79" i="1"/>
  <c r="E79" i="1"/>
  <c r="I78" i="1"/>
  <c r="H78" i="1"/>
  <c r="G78" i="1"/>
  <c r="F78" i="1"/>
  <c r="E78" i="1"/>
  <c r="I77" i="1"/>
  <c r="H77" i="1"/>
  <c r="G77" i="1"/>
  <c r="F77" i="1"/>
  <c r="E77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73" i="1"/>
  <c r="H73" i="1"/>
  <c r="G73" i="1"/>
  <c r="F73" i="1"/>
  <c r="E73" i="1"/>
  <c r="I72" i="1"/>
  <c r="H72" i="1"/>
  <c r="G72" i="1"/>
  <c r="F72" i="1"/>
  <c r="E72" i="1"/>
  <c r="I71" i="1"/>
  <c r="H71" i="1"/>
  <c r="G71" i="1"/>
  <c r="F71" i="1"/>
  <c r="E71" i="1"/>
  <c r="I70" i="1"/>
  <c r="H70" i="1"/>
  <c r="G70" i="1"/>
  <c r="F70" i="1"/>
  <c r="E70" i="1"/>
  <c r="I69" i="1"/>
  <c r="H69" i="1"/>
  <c r="G69" i="1"/>
  <c r="F69" i="1"/>
  <c r="E69" i="1"/>
  <c r="I68" i="1"/>
  <c r="H68" i="1"/>
  <c r="G68" i="1"/>
  <c r="F68" i="1"/>
  <c r="E68" i="1"/>
  <c r="I67" i="1"/>
  <c r="H67" i="1"/>
  <c r="G67" i="1"/>
  <c r="F67" i="1"/>
  <c r="E67" i="1"/>
  <c r="I66" i="1"/>
  <c r="H66" i="1"/>
  <c r="G66" i="1"/>
  <c r="F66" i="1"/>
  <c r="E66" i="1"/>
  <c r="I65" i="1"/>
  <c r="H65" i="1"/>
  <c r="G65" i="1"/>
  <c r="F65" i="1"/>
  <c r="E65" i="1"/>
  <c r="I64" i="1"/>
  <c r="H64" i="1"/>
  <c r="G64" i="1"/>
  <c r="F64" i="1"/>
  <c r="E64" i="1"/>
  <c r="I63" i="1"/>
  <c r="H63" i="1"/>
  <c r="G63" i="1"/>
  <c r="F63" i="1"/>
  <c r="E63" i="1"/>
  <c r="I62" i="1"/>
  <c r="H62" i="1"/>
  <c r="G62" i="1"/>
  <c r="F62" i="1"/>
  <c r="E62" i="1"/>
  <c r="I61" i="1"/>
  <c r="H61" i="1"/>
  <c r="G61" i="1"/>
  <c r="F61" i="1"/>
  <c r="E61" i="1"/>
  <c r="I60" i="1"/>
  <c r="H60" i="1"/>
  <c r="G60" i="1"/>
  <c r="F60" i="1"/>
  <c r="E60" i="1"/>
  <c r="I59" i="1"/>
  <c r="H59" i="1"/>
  <c r="G59" i="1"/>
  <c r="F59" i="1"/>
  <c r="E59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I53" i="1"/>
  <c r="H53" i="1"/>
  <c r="G53" i="1"/>
  <c r="F53" i="1"/>
  <c r="E53" i="1"/>
  <c r="I52" i="1"/>
  <c r="H52" i="1"/>
  <c r="G52" i="1"/>
  <c r="F52" i="1"/>
  <c r="E52" i="1"/>
  <c r="I51" i="1"/>
  <c r="H51" i="1"/>
  <c r="G51" i="1"/>
  <c r="F51" i="1"/>
  <c r="E51" i="1"/>
  <c r="I50" i="1"/>
  <c r="H50" i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6" i="1"/>
  <c r="H46" i="1"/>
  <c r="G46" i="1"/>
  <c r="F46" i="1"/>
  <c r="E46" i="1"/>
  <c r="I45" i="1"/>
  <c r="H45" i="1"/>
  <c r="G45" i="1"/>
  <c r="F45" i="1"/>
  <c r="E45" i="1"/>
  <c r="I44" i="1"/>
  <c r="H44" i="1"/>
  <c r="G44" i="1"/>
  <c r="F44" i="1"/>
  <c r="E44" i="1"/>
  <c r="I43" i="1"/>
  <c r="H43" i="1"/>
  <c r="G43" i="1"/>
  <c r="F43" i="1"/>
  <c r="E43" i="1"/>
  <c r="I42" i="1"/>
  <c r="H42" i="1"/>
  <c r="G42" i="1"/>
  <c r="F42" i="1"/>
  <c r="E42" i="1"/>
  <c r="I41" i="1"/>
  <c r="H41" i="1"/>
  <c r="G41" i="1"/>
  <c r="F41" i="1"/>
  <c r="E41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I34" i="1"/>
  <c r="H34" i="1"/>
  <c r="G34" i="1"/>
  <c r="F34" i="1"/>
  <c r="E34" i="1"/>
  <c r="I33" i="1"/>
  <c r="H33" i="1"/>
  <c r="G33" i="1"/>
  <c r="F33" i="1"/>
  <c r="E33" i="1"/>
  <c r="I32" i="1"/>
  <c r="H32" i="1"/>
  <c r="G32" i="1"/>
  <c r="F32" i="1"/>
  <c r="E32" i="1"/>
  <c r="I31" i="1"/>
  <c r="H31" i="1"/>
  <c r="G31" i="1"/>
  <c r="F31" i="1"/>
  <c r="E31" i="1"/>
  <c r="I30" i="1"/>
  <c r="H30" i="1"/>
  <c r="G30" i="1"/>
  <c r="F30" i="1"/>
  <c r="E30" i="1"/>
  <c r="I29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O14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I4" i="1"/>
  <c r="H4" i="1"/>
  <c r="G4" i="1"/>
  <c r="F4" i="1"/>
  <c r="E4" i="1"/>
  <c r="Q3" i="1"/>
  <c r="I3" i="1"/>
  <c r="H3" i="1"/>
  <c r="G3" i="1"/>
  <c r="F3" i="1"/>
  <c r="P5" i="1" s="1"/>
  <c r="Q19" i="1" s="1"/>
  <c r="E3" i="1"/>
  <c r="Q2" i="1"/>
  <c r="P2" i="1"/>
  <c r="O2" i="1"/>
  <c r="I2" i="1"/>
  <c r="I276" i="1" s="1"/>
  <c r="H2" i="1"/>
  <c r="H7" i="2" l="1"/>
  <c r="J7" i="2"/>
  <c r="K7" i="2" s="1"/>
  <c r="J8" i="2"/>
  <c r="B8" i="2"/>
  <c r="I8" i="2" s="1"/>
  <c r="E23" i="2"/>
  <c r="E31" i="2"/>
  <c r="N248" i="1"/>
  <c r="S271" i="1"/>
  <c r="Q22" i="1"/>
  <c r="Q16" i="1"/>
  <c r="M257" i="1"/>
  <c r="O257" i="1" s="1"/>
  <c r="M260" i="1" s="1"/>
  <c r="N260" i="1" s="1"/>
  <c r="H276" i="1"/>
  <c r="M268" i="1"/>
  <c r="O268" i="1" s="1"/>
  <c r="M271" i="1" s="1"/>
  <c r="N271" i="1" s="1"/>
  <c r="H277" i="1"/>
  <c r="H283" i="1" s="1"/>
  <c r="H278" i="1"/>
  <c r="I7" i="2" l="1"/>
  <c r="E8" i="2"/>
  <c r="K8" i="2" s="1"/>
  <c r="L8" i="2" s="1"/>
  <c r="B33" i="2"/>
  <c r="L7" i="2" l="1"/>
</calcChain>
</file>

<file path=xl/sharedStrings.xml><?xml version="1.0" encoding="utf-8"?>
<sst xmlns="http://schemas.openxmlformats.org/spreadsheetml/2006/main" count="129" uniqueCount="61">
  <si>
    <t>fecha</t>
  </si>
  <si>
    <t>MERVAL</t>
  </si>
  <si>
    <t>YPF</t>
  </si>
  <si>
    <t>GALICIA</t>
  </si>
  <si>
    <t>R_MERVAL</t>
  </si>
  <si>
    <t>R_YPF</t>
  </si>
  <si>
    <t>R_GALICIA</t>
  </si>
  <si>
    <t>Relacion de Precios YPF GGAL</t>
  </si>
  <si>
    <t>Relacion de Precios MERVAL YPF</t>
  </si>
  <si>
    <t>1 dia</t>
  </si>
  <si>
    <t>1 Semana</t>
  </si>
  <si>
    <t>1 Mes</t>
  </si>
  <si>
    <t>Rentabilidad</t>
  </si>
  <si>
    <t>Riesgo/Rentabilidad</t>
  </si>
  <si>
    <t>Alfa</t>
  </si>
  <si>
    <t>Beta</t>
  </si>
  <si>
    <t>TNA</t>
  </si>
  <si>
    <t>30 dias</t>
  </si>
  <si>
    <t>Ratio Sharpe=(RC - RF) / Volatilidad</t>
  </si>
  <si>
    <t>Tracking ERROR = Volatilidad * (RC - RB)</t>
  </si>
  <si>
    <t>Ratio de Informacion = (RC - RB) / Te</t>
  </si>
  <si>
    <t>Precio Futuro</t>
  </si>
  <si>
    <t>Precio Spot</t>
  </si>
  <si>
    <t>Tasa Implicita</t>
  </si>
  <si>
    <t>Relacion de Precios YPF vs GALICIA</t>
  </si>
  <si>
    <t>Promedio</t>
  </si>
  <si>
    <t>Minima relacion</t>
  </si>
  <si>
    <t>Maxima relacion</t>
  </si>
  <si>
    <t>PAMPA</t>
  </si>
  <si>
    <t>Relacion de Precios</t>
  </si>
  <si>
    <t>=</t>
  </si>
  <si>
    <t>Objetivo</t>
  </si>
  <si>
    <t xml:space="preserve">Precio de YPY </t>
  </si>
  <si>
    <t>Precio de GFG</t>
  </si>
  <si>
    <t xml:space="preserve">ESTRATEGIA DEFENSIVA </t>
  </si>
  <si>
    <t>Precio SPOT</t>
  </si>
  <si>
    <t>Contratos</t>
  </si>
  <si>
    <t>Precios Cierre</t>
  </si>
  <si>
    <t>Cierre</t>
  </si>
  <si>
    <t>Diferencia</t>
  </si>
  <si>
    <t>Resultado NETO</t>
  </si>
  <si>
    <t>Fecha</t>
  </si>
  <si>
    <t>Compra</t>
  </si>
  <si>
    <t xml:space="preserve">Venta </t>
  </si>
  <si>
    <t xml:space="preserve">Compra </t>
  </si>
  <si>
    <t>Venta</t>
  </si>
  <si>
    <t>Operaciones Abiertas</t>
  </si>
  <si>
    <t>Cantidad x Contrato</t>
  </si>
  <si>
    <t>Instrumento</t>
  </si>
  <si>
    <t>Compra/Venta</t>
  </si>
  <si>
    <t>Cantidad</t>
  </si>
  <si>
    <t>Precio Original</t>
  </si>
  <si>
    <t>Monto Invertido</t>
  </si>
  <si>
    <t>Precio Cancelación</t>
  </si>
  <si>
    <t>Ganancia/Perdida Realizada</t>
  </si>
  <si>
    <t>Tipo de Cambio</t>
  </si>
  <si>
    <t>Comisiones</t>
  </si>
  <si>
    <t>Total:</t>
  </si>
  <si>
    <t>$0.00</t>
  </si>
  <si>
    <t>USD $0.00</t>
  </si>
  <si>
    <t>RELACION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</si>
</sst>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;[Red]&quot;$&quot;\ \-#,##0"/>
    <numFmt numFmtId="8" formatCode="&quot;$&quot;\ #,##0.00;[Red]&quot;$&quot;\ \-#,##0.00"/>
    <numFmt numFmtId="42" formatCode="_ &quot;$&quot;\ * #,##0_ ;_ &quot;$&quot;\ * \-#,##0_ ;_ &quot;$&quot;\ * &quot;-&quot;_ ;_ @_ "/>
    <numFmt numFmtId="44" formatCode="_ &quot;$&quot;\ * #,##0.00_ ;_ &quot;$&quot;\ * \-#,##0.00_ ;_ &quot;$&quot;\ * &quot;-&quot;??_ ;_ @_ "/>
    <numFmt numFmtId="164" formatCode="[Green]#,##0.0000\ ;[Red]\-#,##0.0000"/>
    <numFmt numFmtId="165" formatCode="0.000%"/>
    <numFmt numFmtId="166" formatCode="0.0000"/>
    <numFmt numFmtId="167" formatCode="0.0000%"/>
    <numFmt numFmtId="168" formatCode="_ &quot;$&quot;\ * #,##0.00_ ;_ &quot;$&quot;\ * \-#,##0.00_ ;_ &quot;$&quot;\ * &quot;-&quot;_ ;_ @_ "/>
    <numFmt numFmtId="171" formatCode="0.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4" fontId="2" fillId="0" borderId="0" xfId="1" applyNumberFormat="1" applyFont="1"/>
    <xf numFmtId="9" fontId="0" fillId="0" borderId="0" xfId="0" applyNumberFormat="1"/>
    <xf numFmtId="165" fontId="0" fillId="0" borderId="0" xfId="1" applyNumberFormat="1" applyFont="1"/>
    <xf numFmtId="6" fontId="0" fillId="0" borderId="0" xfId="0" applyNumberFormat="1"/>
    <xf numFmtId="0" fontId="3" fillId="0" borderId="0" xfId="0" applyFont="1"/>
    <xf numFmtId="14" fontId="0" fillId="2" borderId="0" xfId="0" applyNumberFormat="1" applyFill="1"/>
    <xf numFmtId="0" fontId="0" fillId="0" borderId="1" xfId="0" applyBorder="1"/>
    <xf numFmtId="0" fontId="0" fillId="0" borderId="2" xfId="0" applyBorder="1"/>
    <xf numFmtId="166" fontId="0" fillId="0" borderId="0" xfId="0" applyNumberFormat="1"/>
    <xf numFmtId="8" fontId="0" fillId="0" borderId="0" xfId="0" applyNumberFormat="1"/>
    <xf numFmtId="44" fontId="0" fillId="0" borderId="1" xfId="0" applyNumberFormat="1" applyBorder="1"/>
    <xf numFmtId="44" fontId="0" fillId="0" borderId="0" xfId="0" applyNumberFormat="1"/>
    <xf numFmtId="167" fontId="0" fillId="0" borderId="0" xfId="1" applyNumberFormat="1" applyFont="1"/>
    <xf numFmtId="2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0" xfId="0" applyBorder="1"/>
    <xf numFmtId="0" fontId="0" fillId="0" borderId="9" xfId="0" applyBorder="1"/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168" fontId="0" fillId="0" borderId="0" xfId="0" applyNumberFormat="1" applyBorder="1"/>
    <xf numFmtId="42" fontId="0" fillId="0" borderId="4" xfId="0" applyNumberFormat="1" applyBorder="1"/>
    <xf numFmtId="42" fontId="0" fillId="0" borderId="13" xfId="0" applyNumberFormat="1" applyBorder="1"/>
    <xf numFmtId="42" fontId="0" fillId="0" borderId="14" xfId="0" applyNumberFormat="1" applyBorder="1"/>
    <xf numFmtId="42" fontId="0" fillId="0" borderId="15" xfId="0" applyNumberFormat="1" applyBorder="1"/>
    <xf numFmtId="42" fontId="5" fillId="0" borderId="8" xfId="0" applyNumberFormat="1" applyFont="1" applyBorder="1"/>
    <xf numFmtId="42" fontId="0" fillId="0" borderId="0" xfId="0" applyNumberFormat="1" applyBorder="1"/>
    <xf numFmtId="42" fontId="0" fillId="0" borderId="16" xfId="0" applyNumberFormat="1" applyBorder="1"/>
    <xf numFmtId="42" fontId="0" fillId="0" borderId="17" xfId="0" applyNumberFormat="1" applyBorder="1"/>
    <xf numFmtId="42" fontId="0" fillId="0" borderId="18" xfId="0" applyNumberFormat="1" applyBorder="1"/>
    <xf numFmtId="0" fontId="0" fillId="0" borderId="19" xfId="0" applyBorder="1"/>
    <xf numFmtId="42" fontId="0" fillId="0" borderId="0" xfId="0" applyNumberFormat="1"/>
    <xf numFmtId="0" fontId="5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22" fontId="0" fillId="0" borderId="0" xfId="0" applyNumberFormat="1"/>
    <xf numFmtId="0" fontId="0" fillId="0" borderId="25" xfId="0" applyBorder="1"/>
    <xf numFmtId="168" fontId="0" fillId="0" borderId="25" xfId="0" applyNumberFormat="1" applyBorder="1"/>
    <xf numFmtId="42" fontId="0" fillId="0" borderId="25" xfId="0" applyNumberFormat="1" applyBorder="1"/>
    <xf numFmtId="42" fontId="0" fillId="0" borderId="26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4" xfId="0" applyBorder="1"/>
    <xf numFmtId="168" fontId="0" fillId="0" borderId="14" xfId="0" applyNumberFormat="1" applyBorder="1"/>
    <xf numFmtId="42" fontId="0" fillId="0" borderId="30" xfId="0" applyNumberFormat="1" applyBorder="1"/>
    <xf numFmtId="0" fontId="0" fillId="0" borderId="31" xfId="0" applyBorder="1"/>
    <xf numFmtId="168" fontId="0" fillId="0" borderId="0" xfId="0" applyNumberFormat="1"/>
    <xf numFmtId="168" fontId="0" fillId="0" borderId="21" xfId="0" applyNumberFormat="1" applyBorder="1"/>
    <xf numFmtId="42" fontId="0" fillId="0" borderId="27" xfId="0" applyNumberFormat="1" applyBorder="1"/>
    <xf numFmtId="0" fontId="2" fillId="0" borderId="20" xfId="0" applyFont="1" applyBorder="1"/>
    <xf numFmtId="0" fontId="2" fillId="0" borderId="24" xfId="0" applyFont="1" applyBorder="1"/>
    <xf numFmtId="171" fontId="0" fillId="0" borderId="0" xfId="0" applyNumberFormat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3"/>
  <sheetViews>
    <sheetView tabSelected="1" topLeftCell="A252" workbookViewId="0">
      <selection activeCell="Y268" sqref="Y268"/>
    </sheetView>
  </sheetViews>
  <sheetFormatPr baseColWidth="10" defaultRowHeight="14.4" x14ac:dyDescent="0.3"/>
  <cols>
    <col min="1" max="1" width="11.33203125" customWidth="1"/>
    <col min="2" max="2" width="0.109375" customWidth="1"/>
    <col min="3" max="3" width="11.5546875" customWidth="1"/>
    <col min="4" max="4" width="9.88671875" customWidth="1"/>
    <col min="5" max="5" width="10.33203125" style="1" hidden="1" customWidth="1"/>
    <col min="6" max="6" width="11.5546875" style="1" customWidth="1"/>
    <col min="7" max="7" width="11.44140625" style="1" customWidth="1"/>
    <col min="8" max="8" width="27.33203125" bestFit="1" customWidth="1"/>
    <col min="9" max="9" width="0.109375" customWidth="1"/>
    <col min="10" max="10" width="0.6640625" customWidth="1"/>
    <col min="11" max="11" width="15.44140625" customWidth="1"/>
    <col min="12" max="12" width="12.33203125" hidden="1" customWidth="1"/>
    <col min="13" max="13" width="0.33203125" hidden="1" customWidth="1"/>
    <col min="14" max="14" width="13.44140625" hidden="1" customWidth="1"/>
    <col min="15" max="15" width="7" hidden="1" customWidth="1"/>
    <col min="16" max="19" width="11.5546875" hidden="1" customWidth="1"/>
    <col min="20" max="20" width="6.88671875" hidden="1" customWidth="1"/>
    <col min="21" max="21" width="11.5546875" hidden="1" customWidth="1"/>
    <col min="23" max="23" width="5.44140625" customWidth="1"/>
    <col min="24" max="24" width="2.109375" customWidth="1"/>
    <col min="26" max="26" width="1.33203125" customWidth="1"/>
    <col min="28" max="28" width="1.77734375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O1" t="s">
        <v>9</v>
      </c>
      <c r="P1" t="s">
        <v>10</v>
      </c>
      <c r="Q1" t="s">
        <v>11</v>
      </c>
    </row>
    <row r="2" spans="1:18" x14ac:dyDescent="0.3">
      <c r="A2" s="2">
        <v>44056</v>
      </c>
      <c r="B2">
        <v>49626.789060000003</v>
      </c>
      <c r="C2">
        <v>726.90002000000004</v>
      </c>
      <c r="D2">
        <v>149.94999999999999</v>
      </c>
      <c r="H2" s="3">
        <f t="shared" ref="H2:H65" si="0">C2/D2</f>
        <v>4.8476160053351123</v>
      </c>
      <c r="I2" s="3">
        <f>B2/C2</f>
        <v>68.27182238899924</v>
      </c>
      <c r="N2" s="1" t="s">
        <v>12</v>
      </c>
      <c r="O2" s="4">
        <f>F245</f>
        <v>-1.17397780721516E-2</v>
      </c>
      <c r="P2" s="5">
        <f>(C245-C241)/C241</f>
        <v>7.5001505637537907E-2</v>
      </c>
      <c r="Q2" s="5">
        <f>(C245-C222)/C222</f>
        <v>8.7260586876526894E-2</v>
      </c>
      <c r="R2" t="s">
        <v>2</v>
      </c>
    </row>
    <row r="3" spans="1:18" x14ac:dyDescent="0.3">
      <c r="A3" s="2">
        <v>44057</v>
      </c>
      <c r="B3">
        <v>48547.910159999999</v>
      </c>
      <c r="C3">
        <v>723.84997999999996</v>
      </c>
      <c r="D3">
        <v>145.05000000000001</v>
      </c>
      <c r="E3" s="6">
        <f t="shared" ref="E3:G66" si="1">(B3-B2)/B2</f>
        <v>-2.1739848989536927E-2</v>
      </c>
      <c r="F3" s="6">
        <f t="shared" si="1"/>
        <v>-4.1959553117085907E-3</v>
      </c>
      <c r="G3" s="6">
        <f t="shared" si="1"/>
        <v>-3.2677559186395318E-2</v>
      </c>
      <c r="H3" s="3">
        <f t="shared" si="0"/>
        <v>4.9903480179248527</v>
      </c>
      <c r="I3" s="3">
        <f t="shared" ref="I3:I66" si="2">B3/C3</f>
        <v>67.069021898708911</v>
      </c>
      <c r="N3" s="1"/>
      <c r="Q3" s="5">
        <f>(B245-B222)/B222</f>
        <v>8.0311309500208469E-2</v>
      </c>
      <c r="R3" t="s">
        <v>1</v>
      </c>
    </row>
    <row r="4" spans="1:18" x14ac:dyDescent="0.3">
      <c r="A4" s="2">
        <v>44061</v>
      </c>
      <c r="B4">
        <v>46491.421880000002</v>
      </c>
      <c r="C4">
        <v>704.84997999999996</v>
      </c>
      <c r="D4">
        <v>137.30000000000001</v>
      </c>
      <c r="E4" s="6">
        <f t="shared" si="1"/>
        <v>-4.2359975397960527E-2</v>
      </c>
      <c r="F4" s="6">
        <f t="shared" si="1"/>
        <v>-2.6248532879699742E-2</v>
      </c>
      <c r="G4" s="6">
        <f t="shared" si="1"/>
        <v>-5.3429851775249906E-2</v>
      </c>
      <c r="H4" s="3">
        <f t="shared" si="0"/>
        <v>5.1336487982520023</v>
      </c>
      <c r="I4" s="3">
        <f t="shared" si="2"/>
        <v>65.959315030412583</v>
      </c>
      <c r="N4" s="1"/>
    </row>
    <row r="5" spans="1:18" x14ac:dyDescent="0.3">
      <c r="A5" s="2">
        <v>44062</v>
      </c>
      <c r="B5">
        <v>47471.601560000003</v>
      </c>
      <c r="C5">
        <v>721.20001000000002</v>
      </c>
      <c r="D5">
        <v>138.19999999999999</v>
      </c>
      <c r="E5" s="6">
        <f t="shared" si="1"/>
        <v>2.1083022208483185E-2</v>
      </c>
      <c r="F5" s="6">
        <f t="shared" si="1"/>
        <v>2.3196467991671167E-2</v>
      </c>
      <c r="G5" s="6">
        <f t="shared" si="1"/>
        <v>6.5549890750180419E-3</v>
      </c>
      <c r="H5" s="3">
        <f t="shared" si="0"/>
        <v>5.2185239507959489</v>
      </c>
      <c r="I5" s="3">
        <f t="shared" si="2"/>
        <v>65.823073907056653</v>
      </c>
      <c r="N5" s="1" t="s">
        <v>13</v>
      </c>
      <c r="P5" s="5">
        <f>_xlfn.STDEV.S(F3:F245)</f>
        <v>3.8416058671465032E-2</v>
      </c>
    </row>
    <row r="6" spans="1:18" x14ac:dyDescent="0.3">
      <c r="A6" s="2">
        <v>44063</v>
      </c>
      <c r="B6">
        <v>47737.160159999999</v>
      </c>
      <c r="C6">
        <v>728.15002000000004</v>
      </c>
      <c r="D6">
        <v>137.80000000000001</v>
      </c>
      <c r="E6" s="6">
        <f t="shared" si="1"/>
        <v>5.5940518388526142E-3</v>
      </c>
      <c r="F6" s="6">
        <f t="shared" si="1"/>
        <v>9.6367303156305005E-3</v>
      </c>
      <c r="G6" s="6">
        <f t="shared" si="1"/>
        <v>-2.8943560057885479E-3</v>
      </c>
      <c r="H6" s="3">
        <f t="shared" si="0"/>
        <v>5.2841075471698113</v>
      </c>
      <c r="I6" s="3">
        <f t="shared" si="2"/>
        <v>65.55951225545526</v>
      </c>
      <c r="N6" s="1"/>
    </row>
    <row r="7" spans="1:18" x14ac:dyDescent="0.3">
      <c r="A7" s="2">
        <v>44064</v>
      </c>
      <c r="B7">
        <v>47411.28125</v>
      </c>
      <c r="C7">
        <v>715.20001000000002</v>
      </c>
      <c r="D7">
        <v>135.80000000000001</v>
      </c>
      <c r="E7" s="6">
        <f t="shared" si="1"/>
        <v>-6.8265248478911501E-3</v>
      </c>
      <c r="F7" s="6">
        <f t="shared" si="1"/>
        <v>-1.7784810333453013E-2</v>
      </c>
      <c r="G7" s="6">
        <f t="shared" si="1"/>
        <v>-1.4513788098693758E-2</v>
      </c>
      <c r="H7" s="3">
        <f t="shared" si="0"/>
        <v>5.2665685567010305</v>
      </c>
      <c r="I7" s="3">
        <f t="shared" si="2"/>
        <v>66.290940418191553</v>
      </c>
      <c r="N7" s="1"/>
    </row>
    <row r="8" spans="1:18" x14ac:dyDescent="0.3">
      <c r="A8" s="2">
        <v>44067</v>
      </c>
      <c r="B8">
        <v>46736.738279999998</v>
      </c>
      <c r="C8">
        <v>715.70001000000002</v>
      </c>
      <c r="D8">
        <v>135.19999999999999</v>
      </c>
      <c r="E8" s="6">
        <f t="shared" si="1"/>
        <v>-1.4227478191174221E-2</v>
      </c>
      <c r="F8" s="6">
        <f t="shared" si="1"/>
        <v>6.9910513563891026E-4</v>
      </c>
      <c r="G8" s="6">
        <f t="shared" si="1"/>
        <v>-4.4182621502210804E-3</v>
      </c>
      <c r="H8" s="3">
        <f t="shared" si="0"/>
        <v>5.2936391272189356</v>
      </c>
      <c r="I8" s="3">
        <f t="shared" si="2"/>
        <v>65.302134451556029</v>
      </c>
      <c r="N8" s="1" t="s">
        <v>14</v>
      </c>
      <c r="O8">
        <v>6.9999999999999999E-4</v>
      </c>
    </row>
    <row r="9" spans="1:18" x14ac:dyDescent="0.3">
      <c r="A9" s="2">
        <v>44068</v>
      </c>
      <c r="B9">
        <v>46579.289060000003</v>
      </c>
      <c r="C9">
        <v>717.29998999999998</v>
      </c>
      <c r="D9">
        <v>133.94999999999999</v>
      </c>
      <c r="E9" s="6">
        <f t="shared" si="1"/>
        <v>-3.3688534072856351E-3</v>
      </c>
      <c r="F9" s="6">
        <f t="shared" si="1"/>
        <v>2.2355455884371994E-3</v>
      </c>
      <c r="G9" s="6">
        <f t="shared" si="1"/>
        <v>-9.2455621301775152E-3</v>
      </c>
      <c r="H9" s="3">
        <f t="shared" si="0"/>
        <v>5.3549831280328481</v>
      </c>
      <c r="I9" s="3">
        <f t="shared" si="2"/>
        <v>64.936971573079219</v>
      </c>
      <c r="N9" s="1"/>
    </row>
    <row r="10" spans="1:18" x14ac:dyDescent="0.3">
      <c r="A10" s="2">
        <v>44069</v>
      </c>
      <c r="B10">
        <v>45831.699220000002</v>
      </c>
      <c r="C10">
        <v>699.25</v>
      </c>
      <c r="D10">
        <v>130.25</v>
      </c>
      <c r="E10" s="6">
        <f t="shared" si="1"/>
        <v>-1.6049833629641932E-2</v>
      </c>
      <c r="F10" s="6">
        <f t="shared" si="1"/>
        <v>-2.5163795136815742E-2</v>
      </c>
      <c r="G10" s="6">
        <f t="shared" si="1"/>
        <v>-2.7622247107129443E-2</v>
      </c>
      <c r="H10" s="3">
        <f t="shared" si="0"/>
        <v>5.3685220729366598</v>
      </c>
      <c r="I10" s="3">
        <f t="shared" si="2"/>
        <v>65.544081830532718</v>
      </c>
      <c r="N10" s="1" t="s">
        <v>15</v>
      </c>
      <c r="O10">
        <v>1.2962</v>
      </c>
    </row>
    <row r="11" spans="1:18" x14ac:dyDescent="0.3">
      <c r="A11" s="2">
        <v>44070</v>
      </c>
      <c r="B11">
        <v>44254.910159999999</v>
      </c>
      <c r="C11">
        <v>674.90002000000004</v>
      </c>
      <c r="D11">
        <v>124.8</v>
      </c>
      <c r="E11" s="6">
        <f t="shared" si="1"/>
        <v>-3.440389701527638E-2</v>
      </c>
      <c r="F11" s="6">
        <f t="shared" si="1"/>
        <v>-3.4822996067214812E-2</v>
      </c>
      <c r="G11" s="6">
        <f t="shared" si="1"/>
        <v>-4.1842610364683321E-2</v>
      </c>
      <c r="H11" s="3">
        <f t="shared" si="0"/>
        <v>5.4078527243589747</v>
      </c>
      <c r="I11" s="3">
        <f t="shared" si="2"/>
        <v>65.572542374498667</v>
      </c>
      <c r="N11" s="1"/>
    </row>
    <row r="12" spans="1:18" x14ac:dyDescent="0.3">
      <c r="A12" s="2">
        <v>44071</v>
      </c>
      <c r="B12">
        <v>46396.578119999998</v>
      </c>
      <c r="C12">
        <v>711.15002000000004</v>
      </c>
      <c r="D12">
        <v>133.05000000000001</v>
      </c>
      <c r="E12" s="6">
        <f t="shared" si="1"/>
        <v>4.8393905947542858E-2</v>
      </c>
      <c r="F12" s="6">
        <f t="shared" si="1"/>
        <v>5.371165939512048E-2</v>
      </c>
      <c r="G12" s="6">
        <f t="shared" si="1"/>
        <v>6.6105769230769343E-2</v>
      </c>
      <c r="H12" s="3">
        <f t="shared" si="0"/>
        <v>5.3449832393836898</v>
      </c>
      <c r="I12" s="3">
        <f t="shared" si="2"/>
        <v>65.241618245331694</v>
      </c>
      <c r="N12" s="1"/>
    </row>
    <row r="13" spans="1:18" x14ac:dyDescent="0.3">
      <c r="A13" s="2">
        <v>44074</v>
      </c>
      <c r="B13">
        <v>46835.421880000002</v>
      </c>
      <c r="C13">
        <v>723.59997999999996</v>
      </c>
      <c r="D13">
        <v>133.35001</v>
      </c>
      <c r="E13" s="6">
        <f t="shared" si="1"/>
        <v>9.4585371978290929E-3</v>
      </c>
      <c r="F13" s="6">
        <f t="shared" si="1"/>
        <v>1.7506798354586166E-2</v>
      </c>
      <c r="G13" s="6">
        <f t="shared" si="1"/>
        <v>2.2548665915068477E-3</v>
      </c>
      <c r="H13" s="3">
        <f t="shared" si="0"/>
        <v>5.4263211528818029</v>
      </c>
      <c r="I13" s="3">
        <f t="shared" si="2"/>
        <v>64.725570998495613</v>
      </c>
      <c r="N13" s="1" t="s">
        <v>16</v>
      </c>
      <c r="O13" s="7">
        <v>0.37</v>
      </c>
    </row>
    <row r="14" spans="1:18" x14ac:dyDescent="0.3">
      <c r="A14" s="2">
        <v>44075</v>
      </c>
      <c r="B14">
        <v>46545.519529999998</v>
      </c>
      <c r="C14">
        <v>720.20001000000002</v>
      </c>
      <c r="D14">
        <v>131.94999999999999</v>
      </c>
      <c r="E14" s="6">
        <f t="shared" si="1"/>
        <v>-6.1898097286874256E-3</v>
      </c>
      <c r="F14" s="6">
        <f t="shared" si="1"/>
        <v>-4.6986872498254346E-3</v>
      </c>
      <c r="G14" s="6">
        <f t="shared" si="1"/>
        <v>-1.0498761867359506E-2</v>
      </c>
      <c r="H14" s="3">
        <f t="shared" si="0"/>
        <v>5.458128154604017</v>
      </c>
      <c r="I14" s="3">
        <f t="shared" si="2"/>
        <v>64.628601615820571</v>
      </c>
      <c r="N14" s="1" t="s">
        <v>17</v>
      </c>
      <c r="O14" s="5">
        <f>(O13*30)/365</f>
        <v>3.0410958904109588E-2</v>
      </c>
    </row>
    <row r="15" spans="1:18" x14ac:dyDescent="0.3">
      <c r="A15" s="2">
        <v>44076</v>
      </c>
      <c r="B15">
        <v>44877.5</v>
      </c>
      <c r="C15">
        <v>692.29998999999998</v>
      </c>
      <c r="D15">
        <v>125.85</v>
      </c>
      <c r="E15" s="6">
        <f t="shared" si="1"/>
        <v>-3.5836307056899615E-2</v>
      </c>
      <c r="F15" s="6">
        <f t="shared" si="1"/>
        <v>-3.8739266332417907E-2</v>
      </c>
      <c r="G15" s="6">
        <f t="shared" si="1"/>
        <v>-4.6229632436528952E-2</v>
      </c>
      <c r="H15" s="3">
        <f t="shared" si="0"/>
        <v>5.5009931664680174</v>
      </c>
      <c r="I15" s="3">
        <f t="shared" si="2"/>
        <v>64.823776756085181</v>
      </c>
      <c r="N15" s="1"/>
    </row>
    <row r="16" spans="1:18" x14ac:dyDescent="0.3">
      <c r="A16" s="2">
        <v>44077</v>
      </c>
      <c r="B16">
        <v>44800.058590000001</v>
      </c>
      <c r="C16">
        <v>676.90002000000004</v>
      </c>
      <c r="D16">
        <v>125.7</v>
      </c>
      <c r="E16" s="6">
        <f t="shared" si="1"/>
        <v>-1.7256177371734044E-3</v>
      </c>
      <c r="F16" s="6">
        <f t="shared" si="1"/>
        <v>-2.2244648595184782E-2</v>
      </c>
      <c r="G16" s="6">
        <f t="shared" si="1"/>
        <v>-1.191895113229968E-3</v>
      </c>
      <c r="H16" s="3">
        <f t="shared" si="0"/>
        <v>5.3850439140811455</v>
      </c>
      <c r="I16" s="3">
        <f t="shared" si="2"/>
        <v>66.184159057935915</v>
      </c>
      <c r="N16" s="1" t="s">
        <v>18</v>
      </c>
      <c r="Q16">
        <f>(Q2-O14)/P5</f>
        <v>1.4798402006462079</v>
      </c>
    </row>
    <row r="17" spans="1:17" x14ac:dyDescent="0.3">
      <c r="A17" s="2">
        <v>44078</v>
      </c>
      <c r="B17">
        <v>45075.058590000001</v>
      </c>
      <c r="C17">
        <v>672.25</v>
      </c>
      <c r="D17">
        <v>126.1</v>
      </c>
      <c r="E17" s="6">
        <f t="shared" si="1"/>
        <v>6.1383848292864479E-3</v>
      </c>
      <c r="F17" s="6">
        <f t="shared" si="1"/>
        <v>-6.8695817145935974E-3</v>
      </c>
      <c r="G17" s="6">
        <f t="shared" si="1"/>
        <v>3.1821797931582455E-3</v>
      </c>
      <c r="H17" s="3">
        <f t="shared" si="0"/>
        <v>5.3310864393338626</v>
      </c>
      <c r="I17" s="3">
        <f t="shared" si="2"/>
        <v>67.051035462997405</v>
      </c>
      <c r="N17" s="1"/>
    </row>
    <row r="18" spans="1:17" x14ac:dyDescent="0.3">
      <c r="A18" s="2">
        <v>44081</v>
      </c>
      <c r="B18">
        <v>45691.039060000003</v>
      </c>
      <c r="C18">
        <v>677.15002000000004</v>
      </c>
      <c r="D18">
        <v>129.94999999999999</v>
      </c>
      <c r="E18" s="6">
        <f t="shared" si="1"/>
        <v>1.3665660994540755E-2</v>
      </c>
      <c r="F18" s="6">
        <f t="shared" si="1"/>
        <v>7.2889847526962301E-3</v>
      </c>
      <c r="G18" s="6">
        <f t="shared" si="1"/>
        <v>3.0531324345757293E-2</v>
      </c>
      <c r="H18" s="3">
        <f t="shared" si="0"/>
        <v>5.210850480954214</v>
      </c>
      <c r="I18" s="3">
        <f t="shared" si="2"/>
        <v>67.475504261227073</v>
      </c>
      <c r="N18" s="1"/>
    </row>
    <row r="19" spans="1:17" x14ac:dyDescent="0.3">
      <c r="A19" s="2">
        <v>44082</v>
      </c>
      <c r="B19">
        <v>45481.761720000002</v>
      </c>
      <c r="C19">
        <v>664.20001000000002</v>
      </c>
      <c r="D19">
        <v>128.10001</v>
      </c>
      <c r="E19" s="6">
        <f t="shared" si="1"/>
        <v>-4.5802709744723526E-3</v>
      </c>
      <c r="F19" s="6">
        <f t="shared" si="1"/>
        <v>-1.9124285043955282E-2</v>
      </c>
      <c r="G19" s="6">
        <f t="shared" si="1"/>
        <v>-1.4236167756829484E-2</v>
      </c>
      <c r="H19" s="3">
        <f t="shared" si="0"/>
        <v>5.1850113829030926</v>
      </c>
      <c r="I19" s="3">
        <f t="shared" si="2"/>
        <v>68.476002763083372</v>
      </c>
      <c r="N19" s="1" t="s">
        <v>19</v>
      </c>
      <c r="Q19" s="8">
        <f>P5*(Q2-Q3)</f>
        <v>2.6696384741293317E-4</v>
      </c>
    </row>
    <row r="20" spans="1:17" x14ac:dyDescent="0.3">
      <c r="A20" s="2">
        <v>44083</v>
      </c>
      <c r="B20">
        <v>46520.191409999999</v>
      </c>
      <c r="C20">
        <v>681.90002000000004</v>
      </c>
      <c r="D20">
        <v>131.44999999999999</v>
      </c>
      <c r="E20" s="6">
        <f t="shared" si="1"/>
        <v>2.2831782471244105E-2</v>
      </c>
      <c r="F20" s="6">
        <f t="shared" si="1"/>
        <v>2.664861447382396E-2</v>
      </c>
      <c r="G20" s="6">
        <f t="shared" si="1"/>
        <v>2.6151364078738099E-2</v>
      </c>
      <c r="H20" s="3">
        <f t="shared" si="0"/>
        <v>5.1875239254469392</v>
      </c>
      <c r="I20" s="3">
        <f t="shared" si="2"/>
        <v>68.221425495778689</v>
      </c>
      <c r="N20" s="1"/>
    </row>
    <row r="21" spans="1:17" x14ac:dyDescent="0.3">
      <c r="A21" s="2">
        <v>44084</v>
      </c>
      <c r="B21">
        <v>46868.46875</v>
      </c>
      <c r="C21">
        <v>669.20001000000002</v>
      </c>
      <c r="D21">
        <v>133.19999999999999</v>
      </c>
      <c r="E21" s="6">
        <f t="shared" si="1"/>
        <v>7.486584415152142E-3</v>
      </c>
      <c r="F21" s="6">
        <f t="shared" si="1"/>
        <v>-1.862444585351386E-2</v>
      </c>
      <c r="G21" s="6">
        <f t="shared" si="1"/>
        <v>1.3313046785850133E-2</v>
      </c>
      <c r="H21" s="3">
        <f t="shared" si="0"/>
        <v>5.0240240990990994</v>
      </c>
      <c r="I21" s="3">
        <f t="shared" si="2"/>
        <v>70.036563134540302</v>
      </c>
      <c r="N21" s="1"/>
    </row>
    <row r="22" spans="1:17" x14ac:dyDescent="0.3">
      <c r="A22" s="2">
        <v>44085</v>
      </c>
      <c r="B22">
        <v>45839.988279999998</v>
      </c>
      <c r="C22">
        <v>668.15002000000004</v>
      </c>
      <c r="D22">
        <v>127.6</v>
      </c>
      <c r="E22" s="6">
        <f t="shared" si="1"/>
        <v>-2.1943974220408093E-2</v>
      </c>
      <c r="F22" s="6">
        <f t="shared" si="1"/>
        <v>-1.5690226902417108E-3</v>
      </c>
      <c r="G22" s="6">
        <f t="shared" si="1"/>
        <v>-4.2042042042042004E-2</v>
      </c>
      <c r="H22" s="3">
        <f t="shared" si="0"/>
        <v>5.2362854231974927</v>
      </c>
      <c r="I22" s="3">
        <f t="shared" si="2"/>
        <v>68.607329054633567</v>
      </c>
      <c r="N22" s="1" t="s">
        <v>20</v>
      </c>
      <c r="Q22">
        <f>(Q2-Q3)/Q19</f>
        <v>26.030780735525781</v>
      </c>
    </row>
    <row r="23" spans="1:17" x14ac:dyDescent="0.3">
      <c r="A23" s="2">
        <v>44088</v>
      </c>
      <c r="B23">
        <v>44614.078119999998</v>
      </c>
      <c r="C23">
        <v>649.40002000000004</v>
      </c>
      <c r="D23">
        <v>121.1</v>
      </c>
      <c r="E23" s="6">
        <f t="shared" si="1"/>
        <v>-2.674324767519333E-2</v>
      </c>
      <c r="F23" s="6">
        <f t="shared" si="1"/>
        <v>-2.8062559962207287E-2</v>
      </c>
      <c r="G23" s="6">
        <f t="shared" si="1"/>
        <v>-5.0940438871473356E-2</v>
      </c>
      <c r="H23" s="3">
        <f t="shared" si="0"/>
        <v>5.3625104872006615</v>
      </c>
      <c r="I23" s="3">
        <f t="shared" si="2"/>
        <v>68.700456954097405</v>
      </c>
    </row>
    <row r="24" spans="1:17" x14ac:dyDescent="0.3">
      <c r="A24" s="2">
        <v>44089</v>
      </c>
      <c r="B24">
        <v>44628.421880000002</v>
      </c>
      <c r="C24">
        <v>654.40002000000004</v>
      </c>
      <c r="D24">
        <v>118.55</v>
      </c>
      <c r="E24" s="6">
        <f t="shared" si="1"/>
        <v>3.2150748383553924E-4</v>
      </c>
      <c r="F24" s="6">
        <f t="shared" si="1"/>
        <v>7.6994146073478716E-3</v>
      </c>
      <c r="G24" s="6">
        <f t="shared" si="1"/>
        <v>-2.1056977704376527E-2</v>
      </c>
      <c r="H24" s="3">
        <f t="shared" si="0"/>
        <v>5.5200339097427253</v>
      </c>
      <c r="I24" s="3">
        <f t="shared" si="2"/>
        <v>68.197464113769428</v>
      </c>
    </row>
    <row r="25" spans="1:17" x14ac:dyDescent="0.3">
      <c r="A25" s="2">
        <v>44090</v>
      </c>
      <c r="B25">
        <v>42167.859380000002</v>
      </c>
      <c r="C25">
        <v>613.84997999999996</v>
      </c>
      <c r="D25">
        <v>107.85</v>
      </c>
      <c r="E25" s="6">
        <f t="shared" si="1"/>
        <v>-5.5134427711025301E-2</v>
      </c>
      <c r="F25" s="6">
        <f t="shared" si="1"/>
        <v>-6.1965218155097361E-2</v>
      </c>
      <c r="G25" s="6">
        <f t="shared" si="1"/>
        <v>-9.0257275411218918E-2</v>
      </c>
      <c r="H25" s="3">
        <f t="shared" si="0"/>
        <v>5.6917012517385253</v>
      </c>
      <c r="I25" s="3">
        <f t="shared" si="2"/>
        <v>68.694079586025239</v>
      </c>
    </row>
    <row r="26" spans="1:17" x14ac:dyDescent="0.3">
      <c r="A26" s="2">
        <v>44091</v>
      </c>
      <c r="B26">
        <v>39799.890619999998</v>
      </c>
      <c r="C26">
        <v>580.25</v>
      </c>
      <c r="D26">
        <v>102.05</v>
      </c>
      <c r="E26" s="6">
        <f t="shared" si="1"/>
        <v>-5.6155773492337122E-2</v>
      </c>
      <c r="F26" s="6">
        <f t="shared" si="1"/>
        <v>-5.4736468346875178E-2</v>
      </c>
      <c r="G26" s="6">
        <f t="shared" si="1"/>
        <v>-5.3778395920259597E-2</v>
      </c>
      <c r="H26" s="3">
        <f t="shared" si="0"/>
        <v>5.6859382655560999</v>
      </c>
      <c r="I26" s="3">
        <f t="shared" si="2"/>
        <v>68.590936010340371</v>
      </c>
    </row>
    <row r="27" spans="1:17" x14ac:dyDescent="0.3">
      <c r="A27" s="2">
        <v>44092</v>
      </c>
      <c r="B27">
        <v>41484.058590000001</v>
      </c>
      <c r="C27">
        <v>596.75</v>
      </c>
      <c r="D27">
        <v>107.45</v>
      </c>
      <c r="E27" s="6">
        <f t="shared" si="1"/>
        <v>4.231589443498833E-2</v>
      </c>
      <c r="F27" s="6">
        <f t="shared" si="1"/>
        <v>2.843601895734597E-2</v>
      </c>
      <c r="G27" s="6">
        <f t="shared" si="1"/>
        <v>5.2915237628613485E-2</v>
      </c>
      <c r="H27" s="3">
        <f t="shared" si="0"/>
        <v>5.5537459283387625</v>
      </c>
      <c r="I27" s="3">
        <f t="shared" si="2"/>
        <v>69.516646149979053</v>
      </c>
    </row>
    <row r="28" spans="1:17" x14ac:dyDescent="0.3">
      <c r="A28" s="2">
        <v>44095</v>
      </c>
      <c r="B28">
        <v>40745.128909999999</v>
      </c>
      <c r="C28">
        <v>572.65002000000004</v>
      </c>
      <c r="D28">
        <v>105.7</v>
      </c>
      <c r="E28" s="6">
        <f t="shared" si="1"/>
        <v>-1.7812376732543832E-2</v>
      </c>
      <c r="F28" s="6">
        <f t="shared" si="1"/>
        <v>-4.0385387515710032E-2</v>
      </c>
      <c r="G28" s="6">
        <f t="shared" si="1"/>
        <v>-1.6286644951140065E-2</v>
      </c>
      <c r="H28" s="3">
        <f t="shared" si="0"/>
        <v>5.4176917691579947</v>
      </c>
      <c r="I28" s="3">
        <f t="shared" si="2"/>
        <v>71.15188594597447</v>
      </c>
    </row>
    <row r="29" spans="1:17" x14ac:dyDescent="0.3">
      <c r="A29" s="2">
        <v>44096</v>
      </c>
      <c r="B29">
        <v>40944.488279999998</v>
      </c>
      <c r="C29">
        <v>560</v>
      </c>
      <c r="D29">
        <v>104.3</v>
      </c>
      <c r="E29" s="6">
        <f t="shared" si="1"/>
        <v>4.8928393487318164E-3</v>
      </c>
      <c r="F29" s="6">
        <f t="shared" si="1"/>
        <v>-2.2090316176012776E-2</v>
      </c>
      <c r="G29" s="6">
        <f t="shared" si="1"/>
        <v>-1.3245033112582835E-2</v>
      </c>
      <c r="H29" s="3">
        <f t="shared" si="0"/>
        <v>5.3691275167785237</v>
      </c>
      <c r="I29" s="3">
        <f t="shared" si="2"/>
        <v>73.115157642857142</v>
      </c>
    </row>
    <row r="30" spans="1:17" x14ac:dyDescent="0.3">
      <c r="A30" s="2">
        <v>44097</v>
      </c>
      <c r="B30">
        <v>40974.050779999998</v>
      </c>
      <c r="C30">
        <v>549.09997999999996</v>
      </c>
      <c r="D30">
        <v>103.2</v>
      </c>
      <c r="E30" s="6">
        <f t="shared" si="1"/>
        <v>7.2201415237714138E-4</v>
      </c>
      <c r="F30" s="6">
        <f t="shared" si="1"/>
        <v>-1.9464321428571501E-2</v>
      </c>
      <c r="G30" s="6">
        <f t="shared" si="1"/>
        <v>-1.0546500479386331E-2</v>
      </c>
      <c r="H30" s="3">
        <f t="shared" si="0"/>
        <v>5.3207362403100769</v>
      </c>
      <c r="I30" s="3">
        <f t="shared" si="2"/>
        <v>74.620382940097727</v>
      </c>
    </row>
    <row r="31" spans="1:17" x14ac:dyDescent="0.3">
      <c r="A31" s="2">
        <v>44098</v>
      </c>
      <c r="B31">
        <v>41875.660159999999</v>
      </c>
      <c r="C31">
        <v>552</v>
      </c>
      <c r="D31">
        <v>110.85</v>
      </c>
      <c r="E31" s="6">
        <f t="shared" si="1"/>
        <v>2.2004399439073515E-2</v>
      </c>
      <c r="F31" s="6">
        <f t="shared" si="1"/>
        <v>5.2814061293537853E-3</v>
      </c>
      <c r="G31" s="6">
        <f t="shared" si="1"/>
        <v>7.4127906976744096E-2</v>
      </c>
      <c r="H31" s="3">
        <f t="shared" si="0"/>
        <v>4.979702300405954</v>
      </c>
      <c r="I31" s="3">
        <f t="shared" si="2"/>
        <v>75.861703188405798</v>
      </c>
    </row>
    <row r="32" spans="1:17" x14ac:dyDescent="0.3">
      <c r="A32" s="2">
        <v>44099</v>
      </c>
      <c r="B32">
        <v>42042.449220000002</v>
      </c>
      <c r="C32">
        <v>541.09997999999996</v>
      </c>
      <c r="D32">
        <v>107.5</v>
      </c>
      <c r="E32" s="6">
        <f t="shared" si="1"/>
        <v>3.9829595369417284E-3</v>
      </c>
      <c r="F32" s="6">
        <f t="shared" si="1"/>
        <v>-1.9746413043478333E-2</v>
      </c>
      <c r="G32" s="6">
        <f t="shared" si="1"/>
        <v>-3.0221019395579564E-2</v>
      </c>
      <c r="H32" s="3">
        <f t="shared" si="0"/>
        <v>5.0334881860465108</v>
      </c>
      <c r="I32" s="3">
        <f t="shared" si="2"/>
        <v>77.698116381375598</v>
      </c>
    </row>
    <row r="33" spans="1:9" x14ac:dyDescent="0.3">
      <c r="A33" s="2">
        <v>44102</v>
      </c>
      <c r="B33">
        <v>42077.910159999999</v>
      </c>
      <c r="C33">
        <v>545.59997999999996</v>
      </c>
      <c r="D33">
        <v>106</v>
      </c>
      <c r="E33" s="6">
        <f t="shared" si="1"/>
        <v>8.4345561825946371E-4</v>
      </c>
      <c r="F33" s="6">
        <f t="shared" si="1"/>
        <v>8.3163928411159813E-3</v>
      </c>
      <c r="G33" s="6">
        <f t="shared" si="1"/>
        <v>-1.3953488372093023E-2</v>
      </c>
      <c r="H33" s="3">
        <f t="shared" si="0"/>
        <v>5.1471696226415089</v>
      </c>
      <c r="I33" s="3">
        <f t="shared" si="2"/>
        <v>77.122272181901479</v>
      </c>
    </row>
    <row r="34" spans="1:9" x14ac:dyDescent="0.3">
      <c r="A34" s="2">
        <v>44103</v>
      </c>
      <c r="B34">
        <v>42196.878909999999</v>
      </c>
      <c r="C34">
        <v>539.70001000000002</v>
      </c>
      <c r="D34">
        <v>107.2</v>
      </c>
      <c r="E34" s="6">
        <f t="shared" si="1"/>
        <v>2.8273445508017123E-3</v>
      </c>
      <c r="F34" s="6">
        <f t="shared" si="1"/>
        <v>-1.0813728402262661E-2</v>
      </c>
      <c r="G34" s="6">
        <f t="shared" si="1"/>
        <v>1.1320754716981159E-2</v>
      </c>
      <c r="H34" s="3">
        <f t="shared" si="0"/>
        <v>5.0345150186567169</v>
      </c>
      <c r="I34" s="3">
        <f t="shared" si="2"/>
        <v>78.185803461445175</v>
      </c>
    </row>
    <row r="35" spans="1:9" x14ac:dyDescent="0.3">
      <c r="A35" s="2">
        <v>44104</v>
      </c>
      <c r="B35">
        <v>41260.859380000002</v>
      </c>
      <c r="C35">
        <v>516.70001000000002</v>
      </c>
      <c r="D35">
        <v>105.9</v>
      </c>
      <c r="E35" s="6">
        <f t="shared" si="1"/>
        <v>-2.2182198166750568E-2</v>
      </c>
      <c r="F35" s="6">
        <f t="shared" si="1"/>
        <v>-4.2616267507573323E-2</v>
      </c>
      <c r="G35" s="6">
        <f t="shared" si="1"/>
        <v>-1.2126865671641764E-2</v>
      </c>
      <c r="H35" s="3">
        <f t="shared" si="0"/>
        <v>4.8791313503305007</v>
      </c>
      <c r="I35" s="3">
        <f t="shared" si="2"/>
        <v>79.854574378661226</v>
      </c>
    </row>
    <row r="36" spans="1:9" x14ac:dyDescent="0.3">
      <c r="A36" s="2">
        <v>44105</v>
      </c>
      <c r="B36">
        <v>42916.191409999999</v>
      </c>
      <c r="C36">
        <v>549.59997999999996</v>
      </c>
      <c r="D36">
        <v>108.95</v>
      </c>
      <c r="E36" s="6">
        <f t="shared" si="1"/>
        <v>4.0118699776824612E-2</v>
      </c>
      <c r="F36" s="6">
        <f t="shared" si="1"/>
        <v>6.3673252106188155E-2</v>
      </c>
      <c r="G36" s="6">
        <f t="shared" si="1"/>
        <v>2.8800755429650587E-2</v>
      </c>
      <c r="H36" s="3">
        <f t="shared" si="0"/>
        <v>5.0445156493804495</v>
      </c>
      <c r="I36" s="3">
        <f t="shared" si="2"/>
        <v>78.086231753501892</v>
      </c>
    </row>
    <row r="37" spans="1:9" x14ac:dyDescent="0.3">
      <c r="A37" s="2">
        <v>44106</v>
      </c>
      <c r="B37">
        <v>43654.371090000001</v>
      </c>
      <c r="C37">
        <v>560</v>
      </c>
      <c r="D37">
        <v>109.45</v>
      </c>
      <c r="E37" s="6">
        <f t="shared" si="1"/>
        <v>1.7200493700566265E-2</v>
      </c>
      <c r="F37" s="6">
        <f t="shared" si="1"/>
        <v>1.8922890062696221E-2</v>
      </c>
      <c r="G37" s="6">
        <f t="shared" si="1"/>
        <v>4.5892611289582372E-3</v>
      </c>
      <c r="H37" s="3">
        <f t="shared" si="0"/>
        <v>5.1164915486523528</v>
      </c>
      <c r="I37" s="3">
        <f t="shared" si="2"/>
        <v>77.95423408928572</v>
      </c>
    </row>
    <row r="38" spans="1:9" x14ac:dyDescent="0.3">
      <c r="A38" s="2">
        <v>44109</v>
      </c>
      <c r="B38">
        <v>44273.210939999997</v>
      </c>
      <c r="C38">
        <v>579</v>
      </c>
      <c r="D38">
        <v>107.8</v>
      </c>
      <c r="E38" s="6">
        <f t="shared" si="1"/>
        <v>1.4175896583738795E-2</v>
      </c>
      <c r="F38" s="6">
        <f t="shared" si="1"/>
        <v>3.3928571428571426E-2</v>
      </c>
      <c r="G38" s="6">
        <f t="shared" si="1"/>
        <v>-1.5075376884422162E-2</v>
      </c>
      <c r="H38" s="3">
        <f t="shared" si="0"/>
        <v>5.371057513914657</v>
      </c>
      <c r="I38" s="3">
        <f t="shared" si="2"/>
        <v>76.464958445595855</v>
      </c>
    </row>
    <row r="39" spans="1:9" x14ac:dyDescent="0.3">
      <c r="A39" s="2">
        <v>44110</v>
      </c>
      <c r="B39">
        <v>44438.410159999999</v>
      </c>
      <c r="C39">
        <v>561</v>
      </c>
      <c r="D39">
        <v>105.2</v>
      </c>
      <c r="E39" s="6">
        <f t="shared" si="1"/>
        <v>3.7313584556558088E-3</v>
      </c>
      <c r="F39" s="6">
        <f t="shared" si="1"/>
        <v>-3.1088082901554404E-2</v>
      </c>
      <c r="G39" s="6">
        <f t="shared" si="1"/>
        <v>-2.4118738404452639E-2</v>
      </c>
      <c r="H39" s="3">
        <f t="shared" si="0"/>
        <v>5.332699619771863</v>
      </c>
      <c r="I39" s="3">
        <f t="shared" si="2"/>
        <v>79.212852335115869</v>
      </c>
    </row>
    <row r="40" spans="1:9" x14ac:dyDescent="0.3">
      <c r="A40" s="2">
        <v>44111</v>
      </c>
      <c r="B40">
        <v>44739.859380000002</v>
      </c>
      <c r="C40">
        <v>567.59997999999996</v>
      </c>
      <c r="D40">
        <v>106.5</v>
      </c>
      <c r="E40" s="6">
        <f t="shared" si="1"/>
        <v>6.78352845915589E-3</v>
      </c>
      <c r="F40" s="6">
        <f t="shared" si="1"/>
        <v>1.1764670231728983E-2</v>
      </c>
      <c r="G40" s="6">
        <f t="shared" si="1"/>
        <v>1.2357414448669174E-2</v>
      </c>
      <c r="H40" s="3">
        <f t="shared" si="0"/>
        <v>5.3295772769953045</v>
      </c>
      <c r="I40" s="3">
        <f t="shared" si="2"/>
        <v>78.822869902144831</v>
      </c>
    </row>
    <row r="41" spans="1:9" x14ac:dyDescent="0.3">
      <c r="A41" s="2">
        <v>44112</v>
      </c>
      <c r="B41">
        <v>45482.179689999997</v>
      </c>
      <c r="C41">
        <v>586.45001000000002</v>
      </c>
      <c r="D41">
        <v>109.95</v>
      </c>
      <c r="E41" s="6">
        <f t="shared" si="1"/>
        <v>1.6591923181855907E-2</v>
      </c>
      <c r="F41" s="6">
        <f t="shared" si="1"/>
        <v>3.3210061071531509E-2</v>
      </c>
      <c r="G41" s="6">
        <f t="shared" si="1"/>
        <v>3.2394366197183125E-2</v>
      </c>
      <c r="H41" s="3">
        <f t="shared" si="0"/>
        <v>5.3337881764438384</v>
      </c>
      <c r="I41" s="3">
        <f t="shared" si="2"/>
        <v>77.55508383399976</v>
      </c>
    </row>
    <row r="42" spans="1:9" x14ac:dyDescent="0.3">
      <c r="A42" s="2">
        <v>44113</v>
      </c>
      <c r="B42">
        <v>45856.109380000002</v>
      </c>
      <c r="C42">
        <v>610.59997999999996</v>
      </c>
      <c r="D42">
        <v>107.8</v>
      </c>
      <c r="E42" s="6">
        <f t="shared" si="1"/>
        <v>8.2214549203370544E-3</v>
      </c>
      <c r="F42" s="6">
        <f t="shared" si="1"/>
        <v>4.1179929385626472E-2</v>
      </c>
      <c r="G42" s="6">
        <f t="shared" si="1"/>
        <v>-1.9554342883128746E-2</v>
      </c>
      <c r="H42" s="3">
        <f t="shared" si="0"/>
        <v>5.6641927643784786</v>
      </c>
      <c r="I42" s="3">
        <f t="shared" si="2"/>
        <v>75.100083331152419</v>
      </c>
    </row>
    <row r="43" spans="1:9" x14ac:dyDescent="0.3">
      <c r="A43" s="2">
        <v>44117</v>
      </c>
      <c r="B43">
        <v>45994.730470000002</v>
      </c>
      <c r="C43">
        <v>594.54998999999998</v>
      </c>
      <c r="D43">
        <v>107.8</v>
      </c>
      <c r="E43" s="6">
        <f t="shared" si="1"/>
        <v>3.0229579411388029E-3</v>
      </c>
      <c r="F43" s="6">
        <f t="shared" si="1"/>
        <v>-2.6285605184592341E-2</v>
      </c>
      <c r="G43" s="6">
        <f t="shared" si="1"/>
        <v>0</v>
      </c>
      <c r="H43" s="3">
        <f t="shared" si="0"/>
        <v>5.5153060296846013</v>
      </c>
      <c r="I43" s="3">
        <f t="shared" si="2"/>
        <v>77.360577316635741</v>
      </c>
    </row>
    <row r="44" spans="1:9" x14ac:dyDescent="0.3">
      <c r="A44" s="2">
        <v>44118</v>
      </c>
      <c r="B44">
        <v>47294.269529999998</v>
      </c>
      <c r="C44">
        <v>611.45001000000002</v>
      </c>
      <c r="D44">
        <v>107.75</v>
      </c>
      <c r="E44" s="6">
        <f t="shared" si="1"/>
        <v>2.8254085777230896E-2</v>
      </c>
      <c r="F44" s="6">
        <f t="shared" si="1"/>
        <v>2.8424893254140063E-2</v>
      </c>
      <c r="G44" s="6">
        <f t="shared" si="1"/>
        <v>-4.6382189239329463E-4</v>
      </c>
      <c r="H44" s="3">
        <f t="shared" si="0"/>
        <v>5.6747100696055686</v>
      </c>
      <c r="I44" s="3">
        <f t="shared" si="2"/>
        <v>77.347728770173703</v>
      </c>
    </row>
    <row r="45" spans="1:9" x14ac:dyDescent="0.3">
      <c r="A45" s="2">
        <v>44119</v>
      </c>
      <c r="B45">
        <v>48239.269529999998</v>
      </c>
      <c r="C45">
        <v>617.04998999999998</v>
      </c>
      <c r="D45">
        <v>109.7</v>
      </c>
      <c r="E45" s="6">
        <f t="shared" si="1"/>
        <v>1.9981279114598897E-2</v>
      </c>
      <c r="F45" s="6">
        <f t="shared" si="1"/>
        <v>9.1585246682716701E-3</v>
      </c>
      <c r="G45" s="6">
        <f t="shared" si="1"/>
        <v>1.8097447795823691E-2</v>
      </c>
      <c r="H45" s="3">
        <f t="shared" si="0"/>
        <v>5.6248859617137645</v>
      </c>
      <c r="I45" s="3">
        <f t="shared" si="2"/>
        <v>78.177247081715379</v>
      </c>
    </row>
    <row r="46" spans="1:9" x14ac:dyDescent="0.3">
      <c r="A46" s="2">
        <v>44120</v>
      </c>
      <c r="B46">
        <v>49024.078119999998</v>
      </c>
      <c r="C46">
        <v>607</v>
      </c>
      <c r="D46">
        <v>114.3</v>
      </c>
      <c r="E46" s="6">
        <f t="shared" si="1"/>
        <v>1.6269081137555954E-2</v>
      </c>
      <c r="F46" s="6">
        <f t="shared" si="1"/>
        <v>-1.6287156896315613E-2</v>
      </c>
      <c r="G46" s="6">
        <f t="shared" si="1"/>
        <v>4.1932543299908788E-2</v>
      </c>
      <c r="H46" s="3">
        <f t="shared" si="0"/>
        <v>5.3105861767279094</v>
      </c>
      <c r="I46" s="3">
        <f t="shared" si="2"/>
        <v>80.764543855024712</v>
      </c>
    </row>
    <row r="47" spans="1:9" x14ac:dyDescent="0.3">
      <c r="A47" s="2">
        <v>44123</v>
      </c>
      <c r="B47">
        <v>49162.128909999999</v>
      </c>
      <c r="C47">
        <v>589.95001000000002</v>
      </c>
      <c r="D47">
        <v>115.35</v>
      </c>
      <c r="E47" s="6">
        <f t="shared" si="1"/>
        <v>2.8159793165734525E-3</v>
      </c>
      <c r="F47" s="6">
        <f t="shared" si="1"/>
        <v>-2.8088945634266851E-2</v>
      </c>
      <c r="G47" s="6">
        <f t="shared" si="1"/>
        <v>9.186351706036721E-3</v>
      </c>
      <c r="H47" s="3">
        <f t="shared" si="0"/>
        <v>5.1144344169917648</v>
      </c>
      <c r="I47" s="3">
        <f t="shared" si="2"/>
        <v>83.332702901386511</v>
      </c>
    </row>
    <row r="48" spans="1:9" x14ac:dyDescent="0.3">
      <c r="A48" s="2">
        <v>44124</v>
      </c>
      <c r="B48">
        <v>49683.828119999998</v>
      </c>
      <c r="C48">
        <v>597.45001000000002</v>
      </c>
      <c r="D48">
        <v>113.75</v>
      </c>
      <c r="E48" s="6">
        <f t="shared" si="1"/>
        <v>1.0611810789460762E-2</v>
      </c>
      <c r="F48" s="6">
        <f t="shared" si="1"/>
        <v>1.2712941559234824E-2</v>
      </c>
      <c r="G48" s="6">
        <f t="shared" si="1"/>
        <v>-1.387082791504113E-2</v>
      </c>
      <c r="H48" s="3">
        <f t="shared" si="0"/>
        <v>5.2523077802197804</v>
      </c>
      <c r="I48" s="3">
        <f t="shared" si="2"/>
        <v>83.159807997994676</v>
      </c>
    </row>
    <row r="49" spans="1:9" x14ac:dyDescent="0.3">
      <c r="A49" s="2">
        <v>44125</v>
      </c>
      <c r="B49">
        <v>50088.78125</v>
      </c>
      <c r="C49">
        <v>586.54998999999998</v>
      </c>
      <c r="D49">
        <v>115</v>
      </c>
      <c r="E49" s="6">
        <f t="shared" si="1"/>
        <v>8.1506024258422554E-3</v>
      </c>
      <c r="F49" s="6">
        <f t="shared" si="1"/>
        <v>-1.8244237706180708E-2</v>
      </c>
      <c r="G49" s="6">
        <f t="shared" si="1"/>
        <v>1.098901098901099E-2</v>
      </c>
      <c r="H49" s="3">
        <f t="shared" si="0"/>
        <v>5.100434695652174</v>
      </c>
      <c r="I49" s="3">
        <f t="shared" si="2"/>
        <v>85.395587936162102</v>
      </c>
    </row>
    <row r="50" spans="1:9" x14ac:dyDescent="0.3">
      <c r="A50" s="2">
        <v>44126</v>
      </c>
      <c r="B50">
        <v>51671.558590000001</v>
      </c>
      <c r="C50">
        <v>622.65002000000004</v>
      </c>
      <c r="D50">
        <v>119.9</v>
      </c>
      <c r="E50" s="6">
        <f t="shared" si="1"/>
        <v>3.1599438047816356E-2</v>
      </c>
      <c r="F50" s="6">
        <f t="shared" si="1"/>
        <v>6.1546382431956162E-2</v>
      </c>
      <c r="G50" s="6">
        <f t="shared" si="1"/>
        <v>4.2608695652173963E-2</v>
      </c>
      <c r="H50" s="3">
        <f t="shared" si="0"/>
        <v>5.1930777314428695</v>
      </c>
      <c r="I50" s="3">
        <f t="shared" si="2"/>
        <v>82.986520405154721</v>
      </c>
    </row>
    <row r="51" spans="1:9" x14ac:dyDescent="0.3">
      <c r="A51" s="2">
        <v>44127</v>
      </c>
      <c r="B51">
        <v>52512.601560000003</v>
      </c>
      <c r="C51">
        <v>640.5</v>
      </c>
      <c r="D51">
        <v>118.8</v>
      </c>
      <c r="E51" s="6">
        <f t="shared" si="1"/>
        <v>1.6276709914509319E-2</v>
      </c>
      <c r="F51" s="6">
        <f t="shared" si="1"/>
        <v>2.8667757852155789E-2</v>
      </c>
      <c r="G51" s="6">
        <f t="shared" si="1"/>
        <v>-9.1743119266055745E-3</v>
      </c>
      <c r="H51" s="3">
        <f t="shared" si="0"/>
        <v>5.3914141414141419</v>
      </c>
      <c r="I51" s="3">
        <f t="shared" si="2"/>
        <v>81.986887681498828</v>
      </c>
    </row>
    <row r="52" spans="1:9" x14ac:dyDescent="0.3">
      <c r="A52" s="2">
        <v>44130</v>
      </c>
      <c r="B52">
        <v>49596.53125</v>
      </c>
      <c r="C52">
        <v>594.95001000000002</v>
      </c>
      <c r="D52">
        <v>112.2</v>
      </c>
      <c r="E52" s="6">
        <f t="shared" si="1"/>
        <v>-5.553086732273492E-2</v>
      </c>
      <c r="F52" s="6">
        <f t="shared" si="1"/>
        <v>-7.1116299765807925E-2</v>
      </c>
      <c r="G52" s="6">
        <f t="shared" si="1"/>
        <v>-5.5555555555555511E-2</v>
      </c>
      <c r="H52" s="3">
        <f t="shared" si="0"/>
        <v>5.3025847593582887</v>
      </c>
      <c r="I52" s="3">
        <f t="shared" si="2"/>
        <v>83.362518558491999</v>
      </c>
    </row>
    <row r="53" spans="1:9" x14ac:dyDescent="0.3">
      <c r="A53" s="2">
        <v>44131</v>
      </c>
      <c r="B53">
        <v>46707.910159999999</v>
      </c>
      <c r="C53">
        <v>562.04998999999998</v>
      </c>
      <c r="D53">
        <v>106.05</v>
      </c>
      <c r="E53" s="6">
        <f t="shared" si="1"/>
        <v>-5.824240157924352E-2</v>
      </c>
      <c r="F53" s="6">
        <f t="shared" si="1"/>
        <v>-5.5298797288868086E-2</v>
      </c>
      <c r="G53" s="6">
        <f t="shared" si="1"/>
        <v>-5.4812834224598983E-2</v>
      </c>
      <c r="H53" s="3">
        <f t="shared" si="0"/>
        <v>5.2998584629891559</v>
      </c>
      <c r="I53" s="3">
        <f t="shared" si="2"/>
        <v>83.10276842100825</v>
      </c>
    </row>
    <row r="54" spans="1:9" x14ac:dyDescent="0.3">
      <c r="A54" s="2">
        <v>44132</v>
      </c>
      <c r="B54">
        <v>43532.738279999998</v>
      </c>
      <c r="C54">
        <v>511</v>
      </c>
      <c r="D54">
        <v>97.95</v>
      </c>
      <c r="E54" s="6">
        <f t="shared" si="1"/>
        <v>-6.7979318045344156E-2</v>
      </c>
      <c r="F54" s="6">
        <f t="shared" si="1"/>
        <v>-9.0828201954064589E-2</v>
      </c>
      <c r="G54" s="6">
        <f t="shared" si="1"/>
        <v>-7.6379066478076324E-2</v>
      </c>
      <c r="H54" s="3">
        <f t="shared" si="0"/>
        <v>5.2169474221541599</v>
      </c>
      <c r="I54" s="3">
        <f t="shared" si="2"/>
        <v>85.191268649706458</v>
      </c>
    </row>
    <row r="55" spans="1:9" x14ac:dyDescent="0.3">
      <c r="A55" s="2">
        <v>44133</v>
      </c>
      <c r="B55">
        <v>44914.539060000003</v>
      </c>
      <c r="C55">
        <v>515.04998999999998</v>
      </c>
      <c r="D55">
        <v>100.55</v>
      </c>
      <c r="E55" s="6">
        <f t="shared" si="1"/>
        <v>3.1741646278080286E-2</v>
      </c>
      <c r="F55" s="6">
        <f t="shared" si="1"/>
        <v>7.9256164383561256E-3</v>
      </c>
      <c r="G55" s="6">
        <f t="shared" si="1"/>
        <v>2.6544155181214845E-2</v>
      </c>
      <c r="H55" s="3">
        <f t="shared" si="0"/>
        <v>5.1223271009448039</v>
      </c>
      <c r="I55" s="3">
        <f t="shared" si="2"/>
        <v>87.204232466832991</v>
      </c>
    </row>
    <row r="56" spans="1:9" x14ac:dyDescent="0.3">
      <c r="A56" s="2">
        <v>44134</v>
      </c>
      <c r="B56">
        <v>45290.019529999998</v>
      </c>
      <c r="C56">
        <v>510.39999</v>
      </c>
      <c r="D56">
        <v>96.4</v>
      </c>
      <c r="E56" s="6">
        <f t="shared" si="1"/>
        <v>8.359886973311732E-3</v>
      </c>
      <c r="F56" s="6">
        <f t="shared" si="1"/>
        <v>-9.0282498597854116E-3</v>
      </c>
      <c r="G56" s="6">
        <f t="shared" si="1"/>
        <v>-4.1272998508204789E-2</v>
      </c>
      <c r="H56" s="3">
        <f t="shared" si="0"/>
        <v>5.2946057053941908</v>
      </c>
      <c r="I56" s="3">
        <f t="shared" si="2"/>
        <v>88.734366021441332</v>
      </c>
    </row>
    <row r="57" spans="1:9" x14ac:dyDescent="0.3">
      <c r="A57" s="2">
        <v>44137</v>
      </c>
      <c r="B57">
        <v>47467.648439999997</v>
      </c>
      <c r="C57">
        <v>521.45001000000002</v>
      </c>
      <c r="D57">
        <v>107.85</v>
      </c>
      <c r="E57" s="6">
        <f t="shared" si="1"/>
        <v>4.8081871736830303E-2</v>
      </c>
      <c r="F57" s="6">
        <f t="shared" si="1"/>
        <v>2.1649726129500939E-2</v>
      </c>
      <c r="G57" s="6">
        <f t="shared" si="1"/>
        <v>0.11877593360995838</v>
      </c>
      <c r="H57" s="3">
        <f t="shared" si="0"/>
        <v>4.8349560500695414</v>
      </c>
      <c r="I57" s="3">
        <f t="shared" si="2"/>
        <v>91.030103614342622</v>
      </c>
    </row>
    <row r="58" spans="1:9" x14ac:dyDescent="0.3">
      <c r="A58" s="2">
        <v>44138</v>
      </c>
      <c r="B58">
        <v>47965.308590000001</v>
      </c>
      <c r="C58">
        <v>545.29998999999998</v>
      </c>
      <c r="D58">
        <v>108.85</v>
      </c>
      <c r="E58" s="6">
        <f t="shared" si="1"/>
        <v>1.0484196423360959E-2</v>
      </c>
      <c r="F58" s="6">
        <f t="shared" si="1"/>
        <v>4.5737807158158762E-2</v>
      </c>
      <c r="G58" s="6">
        <f t="shared" si="1"/>
        <v>9.2721372276309694E-3</v>
      </c>
      <c r="H58" s="3">
        <f t="shared" si="0"/>
        <v>5.0096462103812591</v>
      </c>
      <c r="I58" s="3">
        <f t="shared" si="2"/>
        <v>87.961323069160528</v>
      </c>
    </row>
    <row r="59" spans="1:9" x14ac:dyDescent="0.3">
      <c r="A59" s="2">
        <v>44139</v>
      </c>
      <c r="B59">
        <v>47028.371090000001</v>
      </c>
      <c r="C59">
        <v>534.45001000000002</v>
      </c>
      <c r="D59">
        <v>107.35</v>
      </c>
      <c r="E59" s="6">
        <f t="shared" si="1"/>
        <v>-1.9533648954680894E-2</v>
      </c>
      <c r="F59" s="6">
        <f t="shared" si="1"/>
        <v>-1.9897267924028312E-2</v>
      </c>
      <c r="G59" s="6">
        <f t="shared" si="1"/>
        <v>-1.3780431786862656E-2</v>
      </c>
      <c r="H59" s="3">
        <f t="shared" si="0"/>
        <v>4.97857484862599</v>
      </c>
      <c r="I59" s="3">
        <f t="shared" si="2"/>
        <v>87.993956796819973</v>
      </c>
    </row>
    <row r="60" spans="1:9" x14ac:dyDescent="0.3">
      <c r="A60" s="2">
        <v>44140</v>
      </c>
      <c r="B60">
        <v>48501.089840000001</v>
      </c>
      <c r="C60">
        <v>570.70001000000002</v>
      </c>
      <c r="D60">
        <v>115</v>
      </c>
      <c r="E60" s="6">
        <f t="shared" si="1"/>
        <v>3.1315538171237133E-2</v>
      </c>
      <c r="F60" s="6">
        <f t="shared" si="1"/>
        <v>6.7826736498704521E-2</v>
      </c>
      <c r="G60" s="6">
        <f t="shared" si="1"/>
        <v>7.1262226362366149E-2</v>
      </c>
      <c r="H60" s="3">
        <f t="shared" si="0"/>
        <v>4.9626087826086955</v>
      </c>
      <c r="I60" s="3">
        <f t="shared" si="2"/>
        <v>84.985261941733626</v>
      </c>
    </row>
    <row r="61" spans="1:9" x14ac:dyDescent="0.3">
      <c r="A61" s="2">
        <v>44141</v>
      </c>
      <c r="B61">
        <v>46856.410159999999</v>
      </c>
      <c r="C61">
        <v>555.40002000000004</v>
      </c>
      <c r="D61">
        <v>115.25</v>
      </c>
      <c r="E61" s="6">
        <f t="shared" si="1"/>
        <v>-3.3910159244372171E-2</v>
      </c>
      <c r="F61" s="6">
        <f t="shared" si="1"/>
        <v>-2.6809163714575684E-2</v>
      </c>
      <c r="G61" s="6">
        <f t="shared" si="1"/>
        <v>2.1739130434782609E-3</v>
      </c>
      <c r="H61" s="3">
        <f t="shared" si="0"/>
        <v>4.8190891106290676</v>
      </c>
      <c r="I61" s="3">
        <f t="shared" si="2"/>
        <v>84.365157494952911</v>
      </c>
    </row>
    <row r="62" spans="1:9" x14ac:dyDescent="0.3">
      <c r="A62" s="2">
        <v>44144</v>
      </c>
      <c r="B62">
        <v>49650.441409999999</v>
      </c>
      <c r="C62">
        <v>608.75</v>
      </c>
      <c r="D62">
        <v>122.3</v>
      </c>
      <c r="E62" s="6">
        <f t="shared" si="1"/>
        <v>5.9629648119846494E-2</v>
      </c>
      <c r="F62" s="6">
        <f t="shared" si="1"/>
        <v>9.6056856461762374E-2</v>
      </c>
      <c r="G62" s="6">
        <f t="shared" si="1"/>
        <v>6.1171366594360059E-2</v>
      </c>
      <c r="H62" s="3">
        <f t="shared" si="0"/>
        <v>4.9775143090760423</v>
      </c>
      <c r="I62" s="3">
        <f t="shared" si="2"/>
        <v>81.561300057494861</v>
      </c>
    </row>
    <row r="63" spans="1:9" x14ac:dyDescent="0.3">
      <c r="A63" s="2">
        <v>44145</v>
      </c>
      <c r="B63">
        <v>51818.960939999997</v>
      </c>
      <c r="C63">
        <v>703.40002000000004</v>
      </c>
      <c r="D63">
        <v>128.75</v>
      </c>
      <c r="E63" s="6">
        <f t="shared" si="1"/>
        <v>4.3675735168051101E-2</v>
      </c>
      <c r="F63" s="6">
        <f t="shared" si="1"/>
        <v>0.15548257905544155</v>
      </c>
      <c r="G63" s="6">
        <f t="shared" si="1"/>
        <v>5.2739165985282117E-2</v>
      </c>
      <c r="H63" s="3">
        <f t="shared" si="0"/>
        <v>5.4633011262135929</v>
      </c>
      <c r="I63" s="3">
        <f t="shared" si="2"/>
        <v>73.669262818616346</v>
      </c>
    </row>
    <row r="64" spans="1:9" x14ac:dyDescent="0.3">
      <c r="A64" s="2">
        <v>44146</v>
      </c>
      <c r="B64">
        <v>51435</v>
      </c>
      <c r="C64">
        <v>672</v>
      </c>
      <c r="D64">
        <v>126</v>
      </c>
      <c r="E64" s="6">
        <f t="shared" si="1"/>
        <v>-7.4096611169910736E-3</v>
      </c>
      <c r="F64" s="6">
        <f t="shared" si="1"/>
        <v>-4.4640345617277692E-2</v>
      </c>
      <c r="G64" s="6">
        <f t="shared" si="1"/>
        <v>-2.1359223300970873E-2</v>
      </c>
      <c r="H64" s="3">
        <f t="shared" si="0"/>
        <v>5.333333333333333</v>
      </c>
      <c r="I64" s="3">
        <f t="shared" si="2"/>
        <v>76.540178571428569</v>
      </c>
    </row>
    <row r="65" spans="1:9" x14ac:dyDescent="0.3">
      <c r="A65" s="2">
        <v>44147</v>
      </c>
      <c r="B65">
        <v>49553.179689999997</v>
      </c>
      <c r="C65">
        <v>774.84997999999996</v>
      </c>
      <c r="D65">
        <v>128.69999999999999</v>
      </c>
      <c r="E65" s="6">
        <f t="shared" si="1"/>
        <v>-3.6586377175075395E-2</v>
      </c>
      <c r="F65" s="6">
        <f t="shared" si="1"/>
        <v>0.15305056547619042</v>
      </c>
      <c r="G65" s="6">
        <f t="shared" si="1"/>
        <v>2.1428571428571339E-2</v>
      </c>
      <c r="H65" s="3">
        <f t="shared" si="0"/>
        <v>6.0205903651903654</v>
      </c>
      <c r="I65" s="3">
        <f t="shared" si="2"/>
        <v>63.951966147046939</v>
      </c>
    </row>
    <row r="66" spans="1:9" x14ac:dyDescent="0.3">
      <c r="A66" s="2">
        <v>44148</v>
      </c>
      <c r="B66">
        <v>49895.5</v>
      </c>
      <c r="C66">
        <v>673.84997999999996</v>
      </c>
      <c r="D66">
        <v>120.55</v>
      </c>
      <c r="E66" s="6">
        <f t="shared" si="1"/>
        <v>6.908140146435128E-3</v>
      </c>
      <c r="F66" s="6">
        <f t="shared" si="1"/>
        <v>-0.1303478126178696</v>
      </c>
      <c r="G66" s="6">
        <f t="shared" si="1"/>
        <v>-6.3325563325563258E-2</v>
      </c>
      <c r="H66" s="3">
        <f t="shared" ref="H66:H129" si="3">C66/D66</f>
        <v>5.589796598921609</v>
      </c>
      <c r="I66" s="3">
        <f t="shared" si="2"/>
        <v>74.045412897392978</v>
      </c>
    </row>
    <row r="67" spans="1:9" x14ac:dyDescent="0.3">
      <c r="A67" s="2">
        <v>44151</v>
      </c>
      <c r="B67">
        <v>51084.910159999999</v>
      </c>
      <c r="C67">
        <v>701.04998999999998</v>
      </c>
      <c r="D67">
        <v>123.85</v>
      </c>
      <c r="E67" s="6">
        <f t="shared" ref="E67:G130" si="4">(B67-B66)/B66</f>
        <v>2.3838024671563558E-2</v>
      </c>
      <c r="F67" s="6">
        <f t="shared" si="4"/>
        <v>4.0365082447579831E-2</v>
      </c>
      <c r="G67" s="6">
        <f t="shared" si="4"/>
        <v>2.7374533388635398E-2</v>
      </c>
      <c r="H67" s="3">
        <f t="shared" si="3"/>
        <v>5.6604763019781998</v>
      </c>
      <c r="I67" s="3">
        <f t="shared" ref="I67:I130" si="5">B67/C67</f>
        <v>72.869140416077897</v>
      </c>
    </row>
    <row r="68" spans="1:9" x14ac:dyDescent="0.3">
      <c r="A68" s="2">
        <v>44152</v>
      </c>
      <c r="B68">
        <v>51911.53125</v>
      </c>
      <c r="C68">
        <v>718.09997999999996</v>
      </c>
      <c r="D68">
        <v>127.1</v>
      </c>
      <c r="E68" s="6">
        <f t="shared" si="4"/>
        <v>1.6181316310648095E-2</v>
      </c>
      <c r="F68" s="6">
        <f t="shared" si="4"/>
        <v>2.4320647946945953E-2</v>
      </c>
      <c r="G68" s="6">
        <f t="shared" si="4"/>
        <v>2.6241421073879695E-2</v>
      </c>
      <c r="H68" s="3">
        <f t="shared" si="3"/>
        <v>5.6498818253343819</v>
      </c>
      <c r="I68" s="3">
        <f t="shared" si="5"/>
        <v>72.290116551736986</v>
      </c>
    </row>
    <row r="69" spans="1:9" x14ac:dyDescent="0.3">
      <c r="A69" s="2">
        <v>44153</v>
      </c>
      <c r="B69">
        <v>51295.53125</v>
      </c>
      <c r="C69">
        <v>726</v>
      </c>
      <c r="D69">
        <v>123.5</v>
      </c>
      <c r="E69" s="6">
        <f t="shared" si="4"/>
        <v>-1.1866342316766084E-2</v>
      </c>
      <c r="F69" s="6">
        <f t="shared" si="4"/>
        <v>1.100128146501277E-2</v>
      </c>
      <c r="G69" s="6">
        <f t="shared" si="4"/>
        <v>-2.8324154209283983E-2</v>
      </c>
      <c r="H69" s="3">
        <f t="shared" si="3"/>
        <v>5.8785425101214575</v>
      </c>
      <c r="I69" s="3">
        <f t="shared" si="5"/>
        <v>70.655001721763085</v>
      </c>
    </row>
    <row r="70" spans="1:9" x14ac:dyDescent="0.3">
      <c r="A70" s="2">
        <v>44154</v>
      </c>
      <c r="B70">
        <v>50950.210939999997</v>
      </c>
      <c r="C70">
        <v>708.95001000000002</v>
      </c>
      <c r="D70">
        <v>124.95</v>
      </c>
      <c r="E70" s="6">
        <f t="shared" si="4"/>
        <v>-6.7319764818695154E-3</v>
      </c>
      <c r="F70" s="6">
        <f t="shared" si="4"/>
        <v>-2.3484834710743772E-2</v>
      </c>
      <c r="G70" s="6">
        <f t="shared" si="4"/>
        <v>1.1740890688259132E-2</v>
      </c>
      <c r="H70" s="3">
        <f t="shared" si="3"/>
        <v>5.6738696278511407</v>
      </c>
      <c r="I70" s="3">
        <f t="shared" si="5"/>
        <v>71.867141859550856</v>
      </c>
    </row>
    <row r="71" spans="1:9" x14ac:dyDescent="0.3">
      <c r="A71" s="2">
        <v>44155</v>
      </c>
      <c r="B71">
        <v>51492.339840000001</v>
      </c>
      <c r="C71">
        <v>727.45001000000002</v>
      </c>
      <c r="D71">
        <v>124.15</v>
      </c>
      <c r="E71" s="6">
        <f t="shared" si="4"/>
        <v>1.0640366153506711E-2</v>
      </c>
      <c r="F71" s="6">
        <f t="shared" si="4"/>
        <v>2.6094928752451813E-2</v>
      </c>
      <c r="G71" s="6">
        <f t="shared" si="4"/>
        <v>-6.4025610244097409E-3</v>
      </c>
      <c r="H71" s="3">
        <f t="shared" si="3"/>
        <v>5.85944430124849</v>
      </c>
      <c r="I71" s="3">
        <f t="shared" si="5"/>
        <v>70.784712533030273</v>
      </c>
    </row>
    <row r="72" spans="1:9" x14ac:dyDescent="0.3">
      <c r="A72" s="2">
        <v>44159</v>
      </c>
      <c r="B72">
        <v>54135.769529999998</v>
      </c>
      <c r="C72">
        <v>803.54998999999998</v>
      </c>
      <c r="D72">
        <v>131.80000000000001</v>
      </c>
      <c r="E72" s="6">
        <f t="shared" si="4"/>
        <v>5.1336367665827887E-2</v>
      </c>
      <c r="F72" s="6">
        <f t="shared" si="4"/>
        <v>0.10461197189343631</v>
      </c>
      <c r="G72" s="6">
        <f t="shared" si="4"/>
        <v>6.1619009262988363E-2</v>
      </c>
      <c r="H72" s="3">
        <f t="shared" si="3"/>
        <v>6.0967374051593319</v>
      </c>
      <c r="I72" s="3">
        <f t="shared" si="5"/>
        <v>67.370755029192395</v>
      </c>
    </row>
    <row r="73" spans="1:9" x14ac:dyDescent="0.3">
      <c r="A73" s="2">
        <v>44160</v>
      </c>
      <c r="B73">
        <v>54150.648439999997</v>
      </c>
      <c r="C73">
        <v>771.5</v>
      </c>
      <c r="D73">
        <v>131.14999</v>
      </c>
      <c r="E73" s="6">
        <f t="shared" si="4"/>
        <v>2.7484434282871182E-4</v>
      </c>
      <c r="F73" s="6">
        <f t="shared" si="4"/>
        <v>-3.9885496109582405E-2</v>
      </c>
      <c r="G73" s="6">
        <f t="shared" si="4"/>
        <v>-4.9317905918058328E-3</v>
      </c>
      <c r="H73" s="3">
        <f t="shared" si="3"/>
        <v>5.8825776502156044</v>
      </c>
      <c r="I73" s="3">
        <f t="shared" si="5"/>
        <v>70.188786053143218</v>
      </c>
    </row>
    <row r="74" spans="1:9" x14ac:dyDescent="0.3">
      <c r="A74" s="2">
        <v>44161</v>
      </c>
      <c r="B74">
        <v>54465.671880000002</v>
      </c>
      <c r="C74">
        <v>779.84997999999996</v>
      </c>
      <c r="D74">
        <v>131.44999999999999</v>
      </c>
      <c r="E74" s="6">
        <f t="shared" si="4"/>
        <v>5.8175377225455896E-3</v>
      </c>
      <c r="F74" s="6">
        <f t="shared" si="4"/>
        <v>1.0823046014257886E-2</v>
      </c>
      <c r="G74" s="6">
        <f t="shared" si="4"/>
        <v>2.2875335331705789E-3</v>
      </c>
      <c r="H74" s="3">
        <f t="shared" si="3"/>
        <v>5.9326738683910234</v>
      </c>
      <c r="I74" s="3">
        <f t="shared" si="5"/>
        <v>69.841217255657298</v>
      </c>
    </row>
    <row r="75" spans="1:9" x14ac:dyDescent="0.3">
      <c r="A75" s="2">
        <v>44162</v>
      </c>
      <c r="B75">
        <v>55427.261720000002</v>
      </c>
      <c r="C75">
        <v>812.65002000000004</v>
      </c>
      <c r="D75">
        <v>136.10001</v>
      </c>
      <c r="E75" s="6">
        <f t="shared" si="4"/>
        <v>1.7654970678018935E-2</v>
      </c>
      <c r="F75" s="6">
        <f t="shared" si="4"/>
        <v>4.2059422762311394E-2</v>
      </c>
      <c r="G75" s="6">
        <f t="shared" si="4"/>
        <v>3.5374743248383488E-2</v>
      </c>
      <c r="H75" s="3">
        <f t="shared" si="3"/>
        <v>5.9709769308613572</v>
      </c>
      <c r="I75" s="3">
        <f t="shared" si="5"/>
        <v>68.205574793439368</v>
      </c>
    </row>
    <row r="76" spans="1:9" x14ac:dyDescent="0.3">
      <c r="A76" s="2">
        <v>44165</v>
      </c>
      <c r="B76">
        <v>54572.539060000003</v>
      </c>
      <c r="C76">
        <v>765.40002000000004</v>
      </c>
      <c r="D76">
        <v>130.60001</v>
      </c>
      <c r="E76" s="6">
        <f t="shared" si="4"/>
        <v>-1.5420618545396895E-2</v>
      </c>
      <c r="F76" s="6">
        <f t="shared" si="4"/>
        <v>-5.814311060990314E-2</v>
      </c>
      <c r="G76" s="6">
        <f t="shared" si="4"/>
        <v>-4.041145919092879E-2</v>
      </c>
      <c r="H76" s="3">
        <f t="shared" si="3"/>
        <v>5.8606428896904372</v>
      </c>
      <c r="I76" s="3">
        <f t="shared" si="5"/>
        <v>71.29936978574942</v>
      </c>
    </row>
    <row r="77" spans="1:9" x14ac:dyDescent="0.3">
      <c r="A77" s="2">
        <v>44166</v>
      </c>
      <c r="B77">
        <v>54913.351560000003</v>
      </c>
      <c r="C77">
        <v>788.40002000000004</v>
      </c>
      <c r="D77">
        <v>132.14999</v>
      </c>
      <c r="E77" s="6">
        <f t="shared" si="4"/>
        <v>6.2451281518217851E-3</v>
      </c>
      <c r="F77" s="6">
        <f t="shared" si="4"/>
        <v>3.004964645807038E-2</v>
      </c>
      <c r="G77" s="6">
        <f t="shared" si="4"/>
        <v>1.186814610504245E-2</v>
      </c>
      <c r="H77" s="3">
        <f t="shared" si="3"/>
        <v>5.9659483894020724</v>
      </c>
      <c r="I77" s="3">
        <f t="shared" si="5"/>
        <v>69.651636437046264</v>
      </c>
    </row>
    <row r="78" spans="1:9" x14ac:dyDescent="0.3">
      <c r="A78" s="2">
        <v>44167</v>
      </c>
      <c r="B78">
        <v>55198.019529999998</v>
      </c>
      <c r="C78">
        <v>781</v>
      </c>
      <c r="D78">
        <v>132.94999999999999</v>
      </c>
      <c r="E78" s="6">
        <f t="shared" si="4"/>
        <v>5.1839482004473547E-3</v>
      </c>
      <c r="F78" s="6">
        <f t="shared" si="4"/>
        <v>-9.3861235569223343E-3</v>
      </c>
      <c r="G78" s="6">
        <f t="shared" si="4"/>
        <v>6.0538029552630775E-3</v>
      </c>
      <c r="H78" s="3">
        <f t="shared" si="3"/>
        <v>5.8743888679954877</v>
      </c>
      <c r="I78" s="3">
        <f t="shared" si="5"/>
        <v>70.676081344430216</v>
      </c>
    </row>
    <row r="79" spans="1:9" x14ac:dyDescent="0.3">
      <c r="A79" s="2">
        <v>44168</v>
      </c>
      <c r="B79">
        <v>55152.300779999998</v>
      </c>
      <c r="C79">
        <v>755</v>
      </c>
      <c r="D79">
        <v>132.55000000000001</v>
      </c>
      <c r="E79" s="6">
        <f t="shared" si="4"/>
        <v>-8.2826794130090055E-4</v>
      </c>
      <c r="F79" s="6">
        <f t="shared" si="4"/>
        <v>-3.3290653008962869E-2</v>
      </c>
      <c r="G79" s="6">
        <f t="shared" si="4"/>
        <v>-3.0086498683713973E-3</v>
      </c>
      <c r="H79" s="3">
        <f t="shared" si="3"/>
        <v>5.6959637872500934</v>
      </c>
      <c r="I79" s="3">
        <f t="shared" si="5"/>
        <v>73.049405006622507</v>
      </c>
    </row>
    <row r="80" spans="1:9" x14ac:dyDescent="0.3">
      <c r="A80" s="2">
        <v>44169</v>
      </c>
      <c r="B80">
        <v>54730.378909999999</v>
      </c>
      <c r="C80">
        <v>781.45001000000002</v>
      </c>
      <c r="D80">
        <v>130.19999999999999</v>
      </c>
      <c r="E80" s="6">
        <f t="shared" si="4"/>
        <v>-7.6501227334653784E-3</v>
      </c>
      <c r="F80" s="6">
        <f t="shared" si="4"/>
        <v>3.5033125827814593E-2</v>
      </c>
      <c r="G80" s="6">
        <f t="shared" si="4"/>
        <v>-1.7729158807997154E-2</v>
      </c>
      <c r="H80" s="3">
        <f t="shared" si="3"/>
        <v>6.0019201996927807</v>
      </c>
      <c r="I80" s="3">
        <f t="shared" si="5"/>
        <v>70.036954647937108</v>
      </c>
    </row>
    <row r="81" spans="1:9" x14ac:dyDescent="0.3">
      <c r="A81" s="2">
        <v>44174</v>
      </c>
      <c r="B81">
        <v>51956.890619999998</v>
      </c>
      <c r="C81">
        <v>733.09997999999996</v>
      </c>
      <c r="D81">
        <v>124.75</v>
      </c>
      <c r="E81" s="6">
        <f t="shared" si="4"/>
        <v>-5.0675481245265899E-2</v>
      </c>
      <c r="F81" s="6">
        <f t="shared" si="4"/>
        <v>-6.1872198325264673E-2</v>
      </c>
      <c r="G81" s="6">
        <f t="shared" si="4"/>
        <v>-4.1858678955453067E-2</v>
      </c>
      <c r="H81" s="3">
        <f t="shared" si="3"/>
        <v>5.8765529458917829</v>
      </c>
      <c r="I81" s="3">
        <f t="shared" si="5"/>
        <v>70.872857778552941</v>
      </c>
    </row>
    <row r="82" spans="1:9" x14ac:dyDescent="0.3">
      <c r="A82" s="2">
        <v>44175</v>
      </c>
      <c r="B82">
        <v>53690.398439999997</v>
      </c>
      <c r="C82">
        <v>776.5</v>
      </c>
      <c r="D82">
        <v>129.55000000000001</v>
      </c>
      <c r="E82" s="6">
        <f t="shared" si="4"/>
        <v>3.3364348776728218E-2</v>
      </c>
      <c r="F82" s="6">
        <f t="shared" si="4"/>
        <v>5.9200683650271063E-2</v>
      </c>
      <c r="G82" s="6">
        <f t="shared" si="4"/>
        <v>3.847695390781572E-2</v>
      </c>
      <c r="H82" s="3">
        <f t="shared" si="3"/>
        <v>5.9938247780779612</v>
      </c>
      <c r="I82" s="3">
        <f t="shared" si="5"/>
        <v>69.144106168705733</v>
      </c>
    </row>
    <row r="83" spans="1:9" x14ac:dyDescent="0.3">
      <c r="A83" s="2">
        <v>44176</v>
      </c>
      <c r="B83">
        <v>53822.441409999999</v>
      </c>
      <c r="C83">
        <v>774.84997999999996</v>
      </c>
      <c r="D83">
        <v>128.69999999999999</v>
      </c>
      <c r="E83" s="6">
        <f t="shared" si="4"/>
        <v>2.4593404749559213E-3</v>
      </c>
      <c r="F83" s="6">
        <f t="shared" si="4"/>
        <v>-2.1249452672247784E-3</v>
      </c>
      <c r="G83" s="6">
        <f t="shared" si="4"/>
        <v>-6.5611732921653622E-3</v>
      </c>
      <c r="H83" s="3">
        <f t="shared" si="3"/>
        <v>6.0205903651903654</v>
      </c>
      <c r="I83" s="3">
        <f t="shared" si="5"/>
        <v>69.461757500464799</v>
      </c>
    </row>
    <row r="84" spans="1:9" x14ac:dyDescent="0.3">
      <c r="A84" s="2">
        <v>44179</v>
      </c>
      <c r="B84">
        <v>53034.128909999999</v>
      </c>
      <c r="C84">
        <v>779.59997999999996</v>
      </c>
      <c r="D84">
        <v>127.05</v>
      </c>
      <c r="E84" s="6">
        <f t="shared" si="4"/>
        <v>-1.4646539238064638E-2</v>
      </c>
      <c r="F84" s="6">
        <f t="shared" si="4"/>
        <v>6.1302189102463425E-3</v>
      </c>
      <c r="G84" s="6">
        <f t="shared" si="4"/>
        <v>-1.2820512820512756E-2</v>
      </c>
      <c r="H84" s="3">
        <f t="shared" si="3"/>
        <v>6.1361667060212515</v>
      </c>
      <c r="I84" s="3">
        <f t="shared" si="5"/>
        <v>68.027360531743469</v>
      </c>
    </row>
    <row r="85" spans="1:9" x14ac:dyDescent="0.3">
      <c r="A85" s="2">
        <v>44180</v>
      </c>
      <c r="B85">
        <v>53280.191409999999</v>
      </c>
      <c r="C85">
        <v>771.65002000000004</v>
      </c>
      <c r="D85">
        <v>128.25</v>
      </c>
      <c r="E85" s="6">
        <f t="shared" si="4"/>
        <v>4.6397009823159934E-3</v>
      </c>
      <c r="F85" s="6">
        <f t="shared" si="4"/>
        <v>-1.0197486151808162E-2</v>
      </c>
      <c r="G85" s="6">
        <f t="shared" si="4"/>
        <v>9.4451003541912854E-3</v>
      </c>
      <c r="H85" s="3">
        <f t="shared" si="3"/>
        <v>6.0167642884990258</v>
      </c>
      <c r="I85" s="3">
        <f t="shared" si="5"/>
        <v>69.047093927373965</v>
      </c>
    </row>
    <row r="86" spans="1:9" x14ac:dyDescent="0.3">
      <c r="A86" s="2">
        <v>44181</v>
      </c>
      <c r="B86">
        <v>53205.988279999998</v>
      </c>
      <c r="C86">
        <v>778.79998999999998</v>
      </c>
      <c r="D86">
        <v>127.25</v>
      </c>
      <c r="E86" s="6">
        <f t="shared" si="4"/>
        <v>-1.3926963855853327E-3</v>
      </c>
      <c r="F86" s="6">
        <f t="shared" si="4"/>
        <v>9.2658197559561256E-3</v>
      </c>
      <c r="G86" s="6">
        <f t="shared" si="4"/>
        <v>-7.7972709551656916E-3</v>
      </c>
      <c r="H86" s="3">
        <f t="shared" si="3"/>
        <v>6.1202356777996068</v>
      </c>
      <c r="I86" s="3">
        <f t="shared" si="5"/>
        <v>68.317910841267476</v>
      </c>
    </row>
    <row r="87" spans="1:9" x14ac:dyDescent="0.3">
      <c r="A87" s="2">
        <v>44182</v>
      </c>
      <c r="B87">
        <v>53115.578119999998</v>
      </c>
      <c r="C87">
        <v>771.59997999999996</v>
      </c>
      <c r="D87">
        <v>126.55</v>
      </c>
      <c r="E87" s="6">
        <f t="shared" si="4"/>
        <v>-1.6992478275980904E-3</v>
      </c>
      <c r="F87" s="6">
        <f t="shared" si="4"/>
        <v>-9.2450052548151938E-3</v>
      </c>
      <c r="G87" s="6">
        <f t="shared" si="4"/>
        <v>-5.5009823182711418E-3</v>
      </c>
      <c r="H87" s="3">
        <f t="shared" si="3"/>
        <v>6.0971946266297907</v>
      </c>
      <c r="I87" s="3">
        <f t="shared" si="5"/>
        <v>68.838231592489151</v>
      </c>
    </row>
    <row r="88" spans="1:9" x14ac:dyDescent="0.3">
      <c r="A88" s="2">
        <v>44183</v>
      </c>
      <c r="B88">
        <v>52346.769529999998</v>
      </c>
      <c r="C88">
        <v>762.54998999999998</v>
      </c>
      <c r="D88">
        <v>121.9</v>
      </c>
      <c r="E88" s="6">
        <f t="shared" si="4"/>
        <v>-1.4474258159500581E-2</v>
      </c>
      <c r="F88" s="6">
        <f t="shared" si="4"/>
        <v>-1.1728862408731503E-2</v>
      </c>
      <c r="G88" s="6">
        <f t="shared" si="4"/>
        <v>-3.6744369814302583E-2</v>
      </c>
      <c r="H88" s="3">
        <f t="shared" si="3"/>
        <v>6.2555372436423289</v>
      </c>
      <c r="I88" s="3">
        <f t="shared" si="5"/>
        <v>68.647000480584879</v>
      </c>
    </row>
    <row r="89" spans="1:9" x14ac:dyDescent="0.3">
      <c r="A89" s="2">
        <v>44186</v>
      </c>
      <c r="B89">
        <v>50159.859380000002</v>
      </c>
      <c r="C89">
        <v>720.54998999999998</v>
      </c>
      <c r="D89">
        <v>119.65</v>
      </c>
      <c r="E89" s="6">
        <f t="shared" si="4"/>
        <v>-4.1777366008167421E-2</v>
      </c>
      <c r="F89" s="6">
        <f t="shared" si="4"/>
        <v>-5.5078356239962711E-2</v>
      </c>
      <c r="G89" s="6">
        <f t="shared" si="4"/>
        <v>-1.8457752255947497E-2</v>
      </c>
      <c r="H89" s="3">
        <f t="shared" si="3"/>
        <v>6.0221478478896779</v>
      </c>
      <c r="I89" s="3">
        <f t="shared" si="5"/>
        <v>69.61329550500723</v>
      </c>
    </row>
    <row r="90" spans="1:9" x14ac:dyDescent="0.3">
      <c r="A90" s="2">
        <v>44187</v>
      </c>
      <c r="B90">
        <v>50406.929689999997</v>
      </c>
      <c r="C90">
        <v>706.34997999999996</v>
      </c>
      <c r="D90">
        <v>120.65</v>
      </c>
      <c r="E90" s="6">
        <f t="shared" si="4"/>
        <v>4.9256579474883586E-3</v>
      </c>
      <c r="F90" s="6">
        <f t="shared" si="4"/>
        <v>-1.9707182287241474E-2</v>
      </c>
      <c r="G90" s="6">
        <f t="shared" si="4"/>
        <v>8.3577099874634353E-3</v>
      </c>
      <c r="H90" s="3">
        <f t="shared" si="3"/>
        <v>5.8545377538334016</v>
      </c>
      <c r="I90" s="3">
        <f t="shared" si="5"/>
        <v>71.362541399095107</v>
      </c>
    </row>
    <row r="91" spans="1:9" x14ac:dyDescent="0.3">
      <c r="A91" s="2">
        <v>44188</v>
      </c>
      <c r="B91">
        <v>51618.980470000002</v>
      </c>
      <c r="C91">
        <v>738.84997999999996</v>
      </c>
      <c r="D91">
        <v>125.6</v>
      </c>
      <c r="E91" s="6">
        <f t="shared" si="4"/>
        <v>2.4045320503630244E-2</v>
      </c>
      <c r="F91" s="6">
        <f t="shared" si="4"/>
        <v>4.6011185559883504E-2</v>
      </c>
      <c r="G91" s="6">
        <f t="shared" si="4"/>
        <v>4.1027766266058752E-2</v>
      </c>
      <c r="H91" s="3">
        <f t="shared" si="3"/>
        <v>5.8825635350318475</v>
      </c>
      <c r="I91" s="3">
        <f t="shared" si="5"/>
        <v>69.863953261526788</v>
      </c>
    </row>
    <row r="92" spans="1:9" x14ac:dyDescent="0.3">
      <c r="A92" s="2">
        <v>44193</v>
      </c>
      <c r="B92">
        <v>50483.839840000001</v>
      </c>
      <c r="C92">
        <v>705.34997999999996</v>
      </c>
      <c r="D92">
        <v>125.3</v>
      </c>
      <c r="E92" s="6">
        <f t="shared" si="4"/>
        <v>-2.1990760368847742E-2</v>
      </c>
      <c r="F92" s="6">
        <f t="shared" si="4"/>
        <v>-4.5340733446321543E-2</v>
      </c>
      <c r="G92" s="6">
        <f t="shared" si="4"/>
        <v>-2.3885350318471111E-3</v>
      </c>
      <c r="H92" s="3">
        <f t="shared" si="3"/>
        <v>5.6292895450917797</v>
      </c>
      <c r="I92" s="3">
        <f t="shared" si="5"/>
        <v>71.572752919054452</v>
      </c>
    </row>
    <row r="93" spans="1:9" x14ac:dyDescent="0.3">
      <c r="A93" s="2">
        <v>44194</v>
      </c>
      <c r="B93">
        <v>51320.140619999998</v>
      </c>
      <c r="C93">
        <v>706.5</v>
      </c>
      <c r="D93">
        <v>128.39999</v>
      </c>
      <c r="E93" s="6">
        <f t="shared" si="4"/>
        <v>1.6565712565654905E-2</v>
      </c>
      <c r="F93" s="6">
        <f t="shared" si="4"/>
        <v>1.6304246581250921E-3</v>
      </c>
      <c r="G93" s="6">
        <f t="shared" si="4"/>
        <v>2.4740542697525982E-2</v>
      </c>
      <c r="H93" s="3">
        <f t="shared" si="3"/>
        <v>5.5023368771290402</v>
      </c>
      <c r="I93" s="3">
        <f t="shared" si="5"/>
        <v>72.639972569002126</v>
      </c>
    </row>
    <row r="94" spans="1:9" x14ac:dyDescent="0.3">
      <c r="A94" s="2">
        <v>44195</v>
      </c>
      <c r="B94">
        <v>51226.488279999998</v>
      </c>
      <c r="C94">
        <v>693.84997999999996</v>
      </c>
      <c r="D94">
        <v>125.75</v>
      </c>
      <c r="E94" s="6">
        <f t="shared" si="4"/>
        <v>-1.8248652257882405E-3</v>
      </c>
      <c r="F94" s="6">
        <f t="shared" si="4"/>
        <v>-1.7905194621373022E-2</v>
      </c>
      <c r="G94" s="6">
        <f t="shared" si="4"/>
        <v>-2.0638553009233118E-2</v>
      </c>
      <c r="H94" s="3">
        <f t="shared" si="3"/>
        <v>5.5176936779324048</v>
      </c>
      <c r="I94" s="3">
        <f t="shared" si="5"/>
        <v>73.829343167236232</v>
      </c>
    </row>
    <row r="95" spans="1:9" x14ac:dyDescent="0.3">
      <c r="A95" s="2">
        <v>44200</v>
      </c>
      <c r="B95">
        <v>50730.859380000002</v>
      </c>
      <c r="C95">
        <v>676.25</v>
      </c>
      <c r="D95">
        <v>123.25</v>
      </c>
      <c r="E95" s="6">
        <f t="shared" si="4"/>
        <v>-9.6752464719214622E-3</v>
      </c>
      <c r="F95" s="6">
        <f t="shared" si="4"/>
        <v>-2.5365684956854737E-2</v>
      </c>
      <c r="G95" s="6">
        <f t="shared" si="4"/>
        <v>-1.9880715705765408E-2</v>
      </c>
      <c r="H95" s="3">
        <f t="shared" si="3"/>
        <v>5.4868154158215008</v>
      </c>
      <c r="I95" s="3">
        <f t="shared" si="5"/>
        <v>75.017906661737527</v>
      </c>
    </row>
    <row r="96" spans="1:9" x14ac:dyDescent="0.3">
      <c r="A96" s="2">
        <v>44201</v>
      </c>
      <c r="B96">
        <v>51594.730470000002</v>
      </c>
      <c r="C96">
        <v>690.29998999999998</v>
      </c>
      <c r="D96">
        <v>123.65</v>
      </c>
      <c r="E96" s="6">
        <f t="shared" si="4"/>
        <v>1.7028512833365695E-2</v>
      </c>
      <c r="F96" s="6">
        <f t="shared" si="4"/>
        <v>2.0776325323475016E-2</v>
      </c>
      <c r="G96" s="6">
        <f t="shared" si="4"/>
        <v>3.2454361054767194E-3</v>
      </c>
      <c r="H96" s="3">
        <f t="shared" si="3"/>
        <v>5.5826930044480383</v>
      </c>
      <c r="I96" s="3">
        <f t="shared" si="5"/>
        <v>74.742476050159013</v>
      </c>
    </row>
    <row r="97" spans="1:9" x14ac:dyDescent="0.3">
      <c r="A97" s="2">
        <v>44202</v>
      </c>
      <c r="B97">
        <v>51880.011720000002</v>
      </c>
      <c r="C97">
        <v>694.29998999999998</v>
      </c>
      <c r="D97">
        <v>123.05</v>
      </c>
      <c r="E97" s="6">
        <f t="shared" si="4"/>
        <v>5.5292710592969975E-3</v>
      </c>
      <c r="F97" s="6">
        <f t="shared" si="4"/>
        <v>5.7945821497114615E-3</v>
      </c>
      <c r="G97" s="6">
        <f t="shared" si="4"/>
        <v>-4.8524059846341162E-3</v>
      </c>
      <c r="H97" s="3">
        <f t="shared" si="3"/>
        <v>5.6424216984965465</v>
      </c>
      <c r="I97" s="3">
        <f t="shared" si="5"/>
        <v>74.722760286947434</v>
      </c>
    </row>
    <row r="98" spans="1:9" x14ac:dyDescent="0.3">
      <c r="A98" s="2">
        <v>44203</v>
      </c>
      <c r="B98">
        <v>52500.539060000003</v>
      </c>
      <c r="C98">
        <v>723.20001000000002</v>
      </c>
      <c r="D98">
        <v>123.9</v>
      </c>
      <c r="E98" s="6">
        <f t="shared" si="4"/>
        <v>1.1960817267139981E-2</v>
      </c>
      <c r="F98" s="6">
        <f t="shared" si="4"/>
        <v>4.1624687334361102E-2</v>
      </c>
      <c r="G98" s="6">
        <f t="shared" si="4"/>
        <v>6.9077610727347298E-3</v>
      </c>
      <c r="H98" s="3">
        <f t="shared" si="3"/>
        <v>5.8369653753026629</v>
      </c>
      <c r="I98" s="3">
        <f t="shared" si="5"/>
        <v>72.594770926510364</v>
      </c>
    </row>
    <row r="99" spans="1:9" x14ac:dyDescent="0.3">
      <c r="A99" s="2">
        <v>44204</v>
      </c>
      <c r="B99">
        <v>51673.769529999998</v>
      </c>
      <c r="C99">
        <v>689.70001000000002</v>
      </c>
      <c r="D99">
        <v>122.65</v>
      </c>
      <c r="E99" s="6">
        <f t="shared" si="4"/>
        <v>-1.5747829351906942E-2</v>
      </c>
      <c r="F99" s="6">
        <f t="shared" si="4"/>
        <v>-4.6321902014354231E-2</v>
      </c>
      <c r="G99" s="6">
        <f t="shared" si="4"/>
        <v>-1.0088781275221953E-2</v>
      </c>
      <c r="H99" s="3">
        <f t="shared" si="3"/>
        <v>5.623318467183041</v>
      </c>
      <c r="I99" s="3">
        <f t="shared" si="5"/>
        <v>74.92209479596788</v>
      </c>
    </row>
    <row r="100" spans="1:9" x14ac:dyDescent="0.3">
      <c r="A100" s="2">
        <v>44207</v>
      </c>
      <c r="B100">
        <v>50967.480470000002</v>
      </c>
      <c r="C100">
        <v>667.54998999999998</v>
      </c>
      <c r="D100">
        <v>120.25</v>
      </c>
      <c r="E100" s="6">
        <f t="shared" si="4"/>
        <v>-1.3668231801629037E-2</v>
      </c>
      <c r="F100" s="6">
        <f t="shared" si="4"/>
        <v>-3.2115441030659171E-2</v>
      </c>
      <c r="G100" s="6">
        <f t="shared" si="4"/>
        <v>-1.9567876070118267E-2</v>
      </c>
      <c r="H100" s="3">
        <f t="shared" si="3"/>
        <v>5.5513512681912678</v>
      </c>
      <c r="I100" s="3">
        <f t="shared" si="5"/>
        <v>76.350058023369911</v>
      </c>
    </row>
    <row r="101" spans="1:9" x14ac:dyDescent="0.3">
      <c r="A101" s="2">
        <v>44208</v>
      </c>
      <c r="B101">
        <v>51201.601560000003</v>
      </c>
      <c r="C101">
        <v>640.34997999999996</v>
      </c>
      <c r="D101">
        <v>121.45</v>
      </c>
      <c r="E101" s="6">
        <f t="shared" si="4"/>
        <v>4.5935386219023849E-3</v>
      </c>
      <c r="F101" s="6">
        <f t="shared" si="4"/>
        <v>-4.0746027125249482E-2</v>
      </c>
      <c r="G101" s="6">
        <f t="shared" si="4"/>
        <v>9.9792099792100023E-3</v>
      </c>
      <c r="H101" s="3">
        <f t="shared" si="3"/>
        <v>5.2725399752984758</v>
      </c>
      <c r="I101" s="3">
        <f t="shared" si="5"/>
        <v>79.958777479777552</v>
      </c>
    </row>
    <row r="102" spans="1:9" x14ac:dyDescent="0.3">
      <c r="A102" s="2">
        <v>44209</v>
      </c>
      <c r="B102">
        <v>50961.210939999997</v>
      </c>
      <c r="C102">
        <v>628.90002000000004</v>
      </c>
      <c r="D102">
        <v>121.2</v>
      </c>
      <c r="E102" s="6">
        <f t="shared" si="4"/>
        <v>-4.6949824356237492E-3</v>
      </c>
      <c r="F102" s="6">
        <f t="shared" si="4"/>
        <v>-1.7880784504748358E-2</v>
      </c>
      <c r="G102" s="6">
        <f t="shared" si="4"/>
        <v>-2.0584602717167557E-3</v>
      </c>
      <c r="H102" s="3">
        <f t="shared" si="3"/>
        <v>5.1889440594059408</v>
      </c>
      <c r="I102" s="3">
        <f t="shared" si="5"/>
        <v>81.032293400149669</v>
      </c>
    </row>
    <row r="103" spans="1:9" x14ac:dyDescent="0.3">
      <c r="A103" s="2">
        <v>44210</v>
      </c>
      <c r="B103">
        <v>51084.988279999998</v>
      </c>
      <c r="C103">
        <v>639.79998999999998</v>
      </c>
      <c r="D103">
        <v>121.2</v>
      </c>
      <c r="E103" s="6">
        <f t="shared" si="4"/>
        <v>2.4288539796617431E-3</v>
      </c>
      <c r="F103" s="6">
        <f t="shared" si="4"/>
        <v>1.7331801007097979E-2</v>
      </c>
      <c r="G103" s="6">
        <f t="shared" si="4"/>
        <v>0</v>
      </c>
      <c r="H103" s="3">
        <f t="shared" si="3"/>
        <v>5.2788778052805281</v>
      </c>
      <c r="I103" s="3">
        <f t="shared" si="5"/>
        <v>79.845247074792852</v>
      </c>
    </row>
    <row r="104" spans="1:9" x14ac:dyDescent="0.3">
      <c r="A104" s="2">
        <v>44211</v>
      </c>
      <c r="B104">
        <v>50500.828119999998</v>
      </c>
      <c r="C104">
        <v>615.40002000000004</v>
      </c>
      <c r="D104">
        <v>120.05</v>
      </c>
      <c r="E104" s="6">
        <f t="shared" si="4"/>
        <v>-1.1435064970518957E-2</v>
      </c>
      <c r="F104" s="6">
        <f t="shared" si="4"/>
        <v>-3.8136871493230161E-2</v>
      </c>
      <c r="G104" s="6">
        <f t="shared" si="4"/>
        <v>-9.4884488448845356E-3</v>
      </c>
      <c r="H104" s="3">
        <f t="shared" si="3"/>
        <v>5.1261975843398586</v>
      </c>
      <c r="I104" s="3">
        <f t="shared" si="5"/>
        <v>82.061791483204686</v>
      </c>
    </row>
    <row r="105" spans="1:9" x14ac:dyDescent="0.3">
      <c r="A105" s="2">
        <v>44214</v>
      </c>
      <c r="B105">
        <v>50220.21875</v>
      </c>
      <c r="C105">
        <v>619.45001000000002</v>
      </c>
      <c r="D105">
        <v>118.6</v>
      </c>
      <c r="E105" s="6">
        <f t="shared" si="4"/>
        <v>-5.556530069828057E-3</v>
      </c>
      <c r="F105" s="6">
        <f t="shared" si="4"/>
        <v>6.5810690093899889E-3</v>
      </c>
      <c r="G105" s="6">
        <f t="shared" si="4"/>
        <v>-1.2078300708038342E-2</v>
      </c>
      <c r="H105" s="3">
        <f t="shared" si="3"/>
        <v>5.223018634064081</v>
      </c>
      <c r="I105" s="3">
        <f t="shared" si="5"/>
        <v>81.072270464569044</v>
      </c>
    </row>
    <row r="106" spans="1:9" x14ac:dyDescent="0.3">
      <c r="A106" s="2">
        <v>44215</v>
      </c>
      <c r="B106">
        <v>50516.589840000001</v>
      </c>
      <c r="C106">
        <v>608.70001000000002</v>
      </c>
      <c r="D106">
        <v>116.95</v>
      </c>
      <c r="E106" s="6">
        <f t="shared" si="4"/>
        <v>5.9014296906064459E-3</v>
      </c>
      <c r="F106" s="6">
        <f t="shared" si="4"/>
        <v>-1.7354104167340314E-2</v>
      </c>
      <c r="G106" s="6">
        <f t="shared" si="4"/>
        <v>-1.3912310286677838E-2</v>
      </c>
      <c r="H106" s="3">
        <f t="shared" si="3"/>
        <v>5.204788456605387</v>
      </c>
      <c r="I106" s="3">
        <f t="shared" si="5"/>
        <v>82.990946295532339</v>
      </c>
    </row>
    <row r="107" spans="1:9" x14ac:dyDescent="0.3">
      <c r="A107" s="2">
        <v>44216</v>
      </c>
      <c r="B107">
        <v>50224.53125</v>
      </c>
      <c r="C107">
        <v>569.09997999999996</v>
      </c>
      <c r="D107">
        <v>118</v>
      </c>
      <c r="E107" s="6">
        <f t="shared" si="4"/>
        <v>-5.7814391455367599E-3</v>
      </c>
      <c r="F107" s="6">
        <f t="shared" si="4"/>
        <v>-6.5056726383165425E-2</v>
      </c>
      <c r="G107" s="6">
        <f t="shared" si="4"/>
        <v>8.9781958101752633E-3</v>
      </c>
      <c r="H107" s="3">
        <f t="shared" si="3"/>
        <v>4.8228811864406778</v>
      </c>
      <c r="I107" s="3">
        <f t="shared" si="5"/>
        <v>88.252561966352559</v>
      </c>
    </row>
    <row r="108" spans="1:9" x14ac:dyDescent="0.3">
      <c r="A108" s="2">
        <v>44217</v>
      </c>
      <c r="B108">
        <v>48472.589840000001</v>
      </c>
      <c r="C108">
        <v>520.04998999999998</v>
      </c>
      <c r="D108">
        <v>114.8</v>
      </c>
      <c r="E108" s="6">
        <f t="shared" si="4"/>
        <v>-3.4882185386249862E-2</v>
      </c>
      <c r="F108" s="6">
        <f t="shared" si="4"/>
        <v>-8.6188704487390744E-2</v>
      </c>
      <c r="G108" s="6">
        <f t="shared" si="4"/>
        <v>-2.7118644067796634E-2</v>
      </c>
      <c r="H108" s="3">
        <f t="shared" si="3"/>
        <v>4.5300521777003482</v>
      </c>
      <c r="I108" s="3">
        <f t="shared" si="5"/>
        <v>93.207558450294371</v>
      </c>
    </row>
    <row r="109" spans="1:9" x14ac:dyDescent="0.3">
      <c r="A109" s="2">
        <v>44218</v>
      </c>
      <c r="B109">
        <v>48470.910159999999</v>
      </c>
      <c r="C109">
        <v>560.40002000000004</v>
      </c>
      <c r="D109">
        <v>113.1</v>
      </c>
      <c r="E109" s="6">
        <f t="shared" si="4"/>
        <v>-3.4652161263622281E-5</v>
      </c>
      <c r="F109" s="6">
        <f t="shared" si="4"/>
        <v>7.7588752573574823E-2</v>
      </c>
      <c r="G109" s="6">
        <f t="shared" si="4"/>
        <v>-1.4808362369338005E-2</v>
      </c>
      <c r="H109" s="3">
        <f t="shared" si="3"/>
        <v>4.9549073386383737</v>
      </c>
      <c r="I109" s="3">
        <f t="shared" si="5"/>
        <v>86.493412616223665</v>
      </c>
    </row>
    <row r="110" spans="1:9" x14ac:dyDescent="0.3">
      <c r="A110" s="2">
        <v>44221</v>
      </c>
      <c r="B110">
        <v>47469.960939999997</v>
      </c>
      <c r="C110">
        <v>532.65002000000004</v>
      </c>
      <c r="D110">
        <v>112.3</v>
      </c>
      <c r="E110" s="6">
        <f t="shared" si="4"/>
        <v>-2.0650514229997332E-2</v>
      </c>
      <c r="F110" s="6">
        <f t="shared" si="4"/>
        <v>-4.9518199517551764E-2</v>
      </c>
      <c r="G110" s="6">
        <f t="shared" si="4"/>
        <v>-7.0733863837311867E-3</v>
      </c>
      <c r="H110" s="3">
        <f t="shared" si="3"/>
        <v>4.7430990204808552</v>
      </c>
      <c r="I110" s="3">
        <f t="shared" si="5"/>
        <v>89.120358880301922</v>
      </c>
    </row>
    <row r="111" spans="1:9" x14ac:dyDescent="0.3">
      <c r="A111" s="2">
        <v>44222</v>
      </c>
      <c r="B111">
        <v>49463.839840000001</v>
      </c>
      <c r="C111">
        <v>587.45001000000002</v>
      </c>
      <c r="D111">
        <v>117.8</v>
      </c>
      <c r="E111" s="6">
        <f t="shared" si="4"/>
        <v>4.200296062008943E-2</v>
      </c>
      <c r="F111" s="6">
        <f t="shared" si="4"/>
        <v>0.10288179469138098</v>
      </c>
      <c r="G111" s="6">
        <f t="shared" si="4"/>
        <v>4.8975957257346395E-2</v>
      </c>
      <c r="H111" s="3">
        <f t="shared" si="3"/>
        <v>4.9868421901528013</v>
      </c>
      <c r="I111" s="3">
        <f t="shared" si="5"/>
        <v>84.200934544200621</v>
      </c>
    </row>
    <row r="112" spans="1:9" x14ac:dyDescent="0.3">
      <c r="A112" s="2">
        <v>44223</v>
      </c>
      <c r="B112">
        <v>49970.410159999999</v>
      </c>
      <c r="C112">
        <v>626.59997999999996</v>
      </c>
      <c r="D112">
        <v>118.8</v>
      </c>
      <c r="E112" s="6">
        <f t="shared" si="4"/>
        <v>1.0241225138173561E-2</v>
      </c>
      <c r="F112" s="6">
        <f t="shared" si="4"/>
        <v>6.6643917496911675E-2</v>
      </c>
      <c r="G112" s="6">
        <f t="shared" si="4"/>
        <v>8.4889643463497456E-3</v>
      </c>
      <c r="H112" s="3">
        <f t="shared" si="3"/>
        <v>5.2744106060606057</v>
      </c>
      <c r="I112" s="3">
        <f t="shared" si="5"/>
        <v>79.74850264119064</v>
      </c>
    </row>
    <row r="113" spans="1:9" x14ac:dyDescent="0.3">
      <c r="A113" s="2">
        <v>44224</v>
      </c>
      <c r="B113">
        <v>49630.089840000001</v>
      </c>
      <c r="C113">
        <v>612.5</v>
      </c>
      <c r="D113">
        <v>119.5</v>
      </c>
      <c r="E113" s="6">
        <f t="shared" si="4"/>
        <v>-6.8104367947016851E-3</v>
      </c>
      <c r="F113" s="6">
        <f t="shared" si="4"/>
        <v>-2.2502362671636154E-2</v>
      </c>
      <c r="G113" s="6">
        <f t="shared" si="4"/>
        <v>5.8922558922559166E-3</v>
      </c>
      <c r="H113" s="3">
        <f t="shared" si="3"/>
        <v>5.1255230125523017</v>
      </c>
      <c r="I113" s="3">
        <f t="shared" si="5"/>
        <v>81.028718106122454</v>
      </c>
    </row>
    <row r="114" spans="1:9" x14ac:dyDescent="0.3">
      <c r="A114" s="2">
        <v>44225</v>
      </c>
      <c r="B114">
        <v>48257.140619999998</v>
      </c>
      <c r="C114">
        <v>588.25</v>
      </c>
      <c r="D114">
        <v>115.7</v>
      </c>
      <c r="E114" s="6">
        <f t="shared" si="4"/>
        <v>-2.7663645671933811E-2</v>
      </c>
      <c r="F114" s="6">
        <f t="shared" si="4"/>
        <v>-3.959183673469388E-2</v>
      </c>
      <c r="G114" s="6">
        <f t="shared" si="4"/>
        <v>-3.1799163179916295E-2</v>
      </c>
      <c r="H114" s="3">
        <f t="shared" si="3"/>
        <v>5.084269662921348</v>
      </c>
      <c r="I114" s="3">
        <f t="shared" si="5"/>
        <v>82.035088176795583</v>
      </c>
    </row>
    <row r="115" spans="1:9" x14ac:dyDescent="0.3">
      <c r="A115" s="2">
        <v>44228</v>
      </c>
      <c r="B115">
        <v>49576.890619999998</v>
      </c>
      <c r="C115">
        <v>626.15002000000004</v>
      </c>
      <c r="D115">
        <v>119.15</v>
      </c>
      <c r="E115" s="6">
        <f t="shared" si="4"/>
        <v>2.734828427553029E-2</v>
      </c>
      <c r="F115" s="6">
        <f t="shared" si="4"/>
        <v>6.4428423289417835E-2</v>
      </c>
      <c r="G115" s="6">
        <f t="shared" si="4"/>
        <v>2.9818496110630966E-2</v>
      </c>
      <c r="H115" s="3">
        <f t="shared" si="3"/>
        <v>5.2551407469576166</v>
      </c>
      <c r="I115" s="3">
        <f t="shared" si="5"/>
        <v>79.177336159791224</v>
      </c>
    </row>
    <row r="116" spans="1:9" x14ac:dyDescent="0.3">
      <c r="A116" s="2">
        <v>44229</v>
      </c>
      <c r="B116">
        <v>49686.828119999998</v>
      </c>
      <c r="C116">
        <v>618.75</v>
      </c>
      <c r="D116">
        <v>119.2</v>
      </c>
      <c r="E116" s="6">
        <f t="shared" si="4"/>
        <v>2.2175150281742296E-3</v>
      </c>
      <c r="F116" s="6">
        <f t="shared" si="4"/>
        <v>-1.1818285975619772E-2</v>
      </c>
      <c r="G116" s="6">
        <f t="shared" si="4"/>
        <v>4.1963911036506217E-4</v>
      </c>
      <c r="H116" s="3">
        <f t="shared" si="3"/>
        <v>5.1908557046979862</v>
      </c>
      <c r="I116" s="3">
        <f t="shared" si="5"/>
        <v>80.301944436363627</v>
      </c>
    </row>
    <row r="117" spans="1:9" x14ac:dyDescent="0.3">
      <c r="A117" s="2">
        <v>44230</v>
      </c>
      <c r="B117">
        <v>49857.550779999998</v>
      </c>
      <c r="C117">
        <v>646.90002000000004</v>
      </c>
      <c r="D117">
        <v>118.35</v>
      </c>
      <c r="E117" s="6">
        <f t="shared" si="4"/>
        <v>3.4359742100599088E-3</v>
      </c>
      <c r="F117" s="6">
        <f t="shared" si="4"/>
        <v>4.549498181818188E-2</v>
      </c>
      <c r="G117" s="6">
        <f t="shared" si="4"/>
        <v>-7.1308724832215478E-3</v>
      </c>
      <c r="H117" s="3">
        <f t="shared" si="3"/>
        <v>5.4659908745247154</v>
      </c>
      <c r="I117" s="3">
        <f t="shared" si="5"/>
        <v>77.071493644412001</v>
      </c>
    </row>
    <row r="118" spans="1:9" x14ac:dyDescent="0.3">
      <c r="A118" s="2">
        <v>44231</v>
      </c>
      <c r="B118">
        <v>50682.710939999997</v>
      </c>
      <c r="C118">
        <v>655.04998999999998</v>
      </c>
      <c r="D118">
        <v>123.45</v>
      </c>
      <c r="E118" s="6">
        <f t="shared" si="4"/>
        <v>1.6550354902932909E-2</v>
      </c>
      <c r="F118" s="6">
        <f t="shared" si="4"/>
        <v>1.2598500151538005E-2</v>
      </c>
      <c r="G118" s="6">
        <f t="shared" si="4"/>
        <v>4.3092522179974724E-2</v>
      </c>
      <c r="H118" s="3">
        <f t="shared" si="3"/>
        <v>5.3061967598217903</v>
      </c>
      <c r="I118" s="3">
        <f t="shared" si="5"/>
        <v>77.372279541596512</v>
      </c>
    </row>
    <row r="119" spans="1:9" x14ac:dyDescent="0.3">
      <c r="A119" s="2">
        <v>44232</v>
      </c>
      <c r="B119">
        <v>51052.730470000002</v>
      </c>
      <c r="C119">
        <v>641.5</v>
      </c>
      <c r="D119">
        <v>126.2</v>
      </c>
      <c r="E119" s="6">
        <f t="shared" si="4"/>
        <v>7.3007051741578576E-3</v>
      </c>
      <c r="F119" s="6">
        <f t="shared" si="4"/>
        <v>-2.0685428909021097E-2</v>
      </c>
      <c r="G119" s="6">
        <f t="shared" si="4"/>
        <v>2.227622519238558E-2</v>
      </c>
      <c r="H119" s="3">
        <f t="shared" si="3"/>
        <v>5.0832012678288434</v>
      </c>
      <c r="I119" s="3">
        <f t="shared" si="5"/>
        <v>79.583367840997667</v>
      </c>
    </row>
    <row r="120" spans="1:9" x14ac:dyDescent="0.3">
      <c r="A120" s="2">
        <v>44235</v>
      </c>
      <c r="B120">
        <v>52028.628909999999</v>
      </c>
      <c r="C120">
        <v>641.5</v>
      </c>
      <c r="D120">
        <v>126.2</v>
      </c>
      <c r="E120" s="6">
        <f t="shared" si="4"/>
        <v>1.9115499426097537E-2</v>
      </c>
      <c r="F120" s="6">
        <f t="shared" si="4"/>
        <v>0</v>
      </c>
      <c r="G120" s="6">
        <f t="shared" si="4"/>
        <v>0</v>
      </c>
      <c r="H120" s="3">
        <f t="shared" si="3"/>
        <v>5.0832012678288434</v>
      </c>
      <c r="I120" s="3">
        <f t="shared" si="5"/>
        <v>81.104643663289167</v>
      </c>
    </row>
    <row r="121" spans="1:9" x14ac:dyDescent="0.3">
      <c r="A121" s="2">
        <v>44236</v>
      </c>
      <c r="B121">
        <v>52266.75</v>
      </c>
      <c r="C121">
        <v>700.79998999999998</v>
      </c>
      <c r="D121">
        <v>126.95</v>
      </c>
      <c r="E121" s="6">
        <f t="shared" si="4"/>
        <v>4.5767319836912566E-3</v>
      </c>
      <c r="F121" s="6">
        <f t="shared" si="4"/>
        <v>9.243957911145749E-2</v>
      </c>
      <c r="G121" s="6">
        <f t="shared" si="4"/>
        <v>5.9429477020602221E-3</v>
      </c>
      <c r="H121" s="3">
        <f t="shared" si="3"/>
        <v>5.5202834974399364</v>
      </c>
      <c r="I121" s="3">
        <f t="shared" si="5"/>
        <v>74.581550721768707</v>
      </c>
    </row>
    <row r="122" spans="1:9" x14ac:dyDescent="0.3">
      <c r="A122" s="2">
        <v>44237</v>
      </c>
      <c r="B122">
        <v>51940.910159999999</v>
      </c>
      <c r="C122">
        <v>689</v>
      </c>
      <c r="D122">
        <v>125.95</v>
      </c>
      <c r="E122" s="6">
        <f t="shared" si="4"/>
        <v>-6.2341706725595252E-3</v>
      </c>
      <c r="F122" s="6">
        <f t="shared" si="4"/>
        <v>-1.6837885514239207E-2</v>
      </c>
      <c r="G122" s="6">
        <f t="shared" si="4"/>
        <v>-7.8771169751870821E-3</v>
      </c>
      <c r="H122" s="3">
        <f t="shared" si="3"/>
        <v>5.4704247717348151</v>
      </c>
      <c r="I122" s="3">
        <f t="shared" si="5"/>
        <v>75.385936371552972</v>
      </c>
    </row>
    <row r="123" spans="1:9" x14ac:dyDescent="0.3">
      <c r="A123" s="2">
        <v>44238</v>
      </c>
      <c r="B123">
        <v>51654.558590000001</v>
      </c>
      <c r="C123">
        <v>676.84997999999996</v>
      </c>
      <c r="D123">
        <v>125.4</v>
      </c>
      <c r="E123" s="6">
        <f t="shared" si="4"/>
        <v>-5.5130256500687952E-3</v>
      </c>
      <c r="F123" s="6">
        <f t="shared" si="4"/>
        <v>-1.7634281567489172E-2</v>
      </c>
      <c r="G123" s="6">
        <f t="shared" si="4"/>
        <v>-4.366812227074213E-3</v>
      </c>
      <c r="H123" s="3">
        <f t="shared" si="3"/>
        <v>5.3975277511961721</v>
      </c>
      <c r="I123" s="3">
        <f t="shared" si="5"/>
        <v>76.316111570247813</v>
      </c>
    </row>
    <row r="124" spans="1:9" x14ac:dyDescent="0.3">
      <c r="A124" s="2">
        <v>44239</v>
      </c>
      <c r="B124">
        <v>51466.210939999997</v>
      </c>
      <c r="C124">
        <v>684.95001000000002</v>
      </c>
      <c r="D124">
        <v>123.85</v>
      </c>
      <c r="E124" s="6">
        <f t="shared" si="4"/>
        <v>-3.6462928953663785E-3</v>
      </c>
      <c r="F124" s="6">
        <f t="shared" si="4"/>
        <v>1.1967245681236574E-2</v>
      </c>
      <c r="G124" s="6">
        <f t="shared" si="4"/>
        <v>-1.2360446570972976E-2</v>
      </c>
      <c r="H124" s="3">
        <f t="shared" si="3"/>
        <v>5.5304805006055719</v>
      </c>
      <c r="I124" s="3">
        <f t="shared" si="5"/>
        <v>75.138638132146312</v>
      </c>
    </row>
    <row r="125" spans="1:9" x14ac:dyDescent="0.3">
      <c r="A125" s="2">
        <v>44244</v>
      </c>
      <c r="B125">
        <v>52386.589840000001</v>
      </c>
      <c r="C125">
        <v>708.65002000000004</v>
      </c>
      <c r="D125">
        <v>126.05</v>
      </c>
      <c r="E125" s="6">
        <f t="shared" si="4"/>
        <v>1.7883168066772849E-2</v>
      </c>
      <c r="F125" s="6">
        <f t="shared" si="4"/>
        <v>3.4601079865667891E-2</v>
      </c>
      <c r="G125" s="6">
        <f t="shared" si="4"/>
        <v>1.7763423496164738E-2</v>
      </c>
      <c r="H125" s="3">
        <f t="shared" si="3"/>
        <v>5.6219755652518844</v>
      </c>
      <c r="I125" s="3">
        <f t="shared" si="5"/>
        <v>73.92448791576976</v>
      </c>
    </row>
    <row r="126" spans="1:9" x14ac:dyDescent="0.3">
      <c r="A126" s="2">
        <v>44245</v>
      </c>
      <c r="B126">
        <v>51826.910159999999</v>
      </c>
      <c r="C126">
        <v>672.40002000000004</v>
      </c>
      <c r="D126">
        <v>128.64999</v>
      </c>
      <c r="E126" s="6">
        <f t="shared" si="4"/>
        <v>-1.0683644072068522E-2</v>
      </c>
      <c r="F126" s="6">
        <f t="shared" si="4"/>
        <v>-5.1153600475450485E-2</v>
      </c>
      <c r="G126" s="6">
        <f t="shared" si="4"/>
        <v>2.0626656088853671E-2</v>
      </c>
      <c r="H126" s="3">
        <f t="shared" si="3"/>
        <v>5.2265843160967211</v>
      </c>
      <c r="I126" s="3">
        <f t="shared" si="5"/>
        <v>77.077496458135144</v>
      </c>
    </row>
    <row r="127" spans="1:9" x14ac:dyDescent="0.3">
      <c r="A127" s="2">
        <v>44246</v>
      </c>
      <c r="B127">
        <v>50992.851560000003</v>
      </c>
      <c r="C127">
        <v>640.70001000000002</v>
      </c>
      <c r="D127">
        <v>126.5</v>
      </c>
      <c r="E127" s="6">
        <f t="shared" si="4"/>
        <v>-1.6093156960835433E-2</v>
      </c>
      <c r="F127" s="6">
        <f t="shared" si="4"/>
        <v>-4.7144570281244219E-2</v>
      </c>
      <c r="G127" s="6">
        <f t="shared" si="4"/>
        <v>-1.6711932896380344E-2</v>
      </c>
      <c r="H127" s="3">
        <f t="shared" si="3"/>
        <v>5.0648222134387355</v>
      </c>
      <c r="I127" s="3">
        <f t="shared" si="5"/>
        <v>79.589278545508378</v>
      </c>
    </row>
    <row r="128" spans="1:9" x14ac:dyDescent="0.3">
      <c r="A128" s="2">
        <v>44249</v>
      </c>
      <c r="B128">
        <v>49268.421880000002</v>
      </c>
      <c r="C128">
        <v>613.25</v>
      </c>
      <c r="D128">
        <v>120.05</v>
      </c>
      <c r="E128" s="6">
        <f t="shared" si="4"/>
        <v>-3.3817086655194714E-2</v>
      </c>
      <c r="F128" s="6">
        <f t="shared" si="4"/>
        <v>-4.2843779571659475E-2</v>
      </c>
      <c r="G128" s="6">
        <f t="shared" si="4"/>
        <v>-5.0988142292490143E-2</v>
      </c>
      <c r="H128" s="3">
        <f t="shared" si="3"/>
        <v>5.1082882132444816</v>
      </c>
      <c r="I128" s="3">
        <f t="shared" si="5"/>
        <v>80.339864459845089</v>
      </c>
    </row>
    <row r="129" spans="1:9" x14ac:dyDescent="0.3">
      <c r="A129" s="2">
        <v>44250</v>
      </c>
      <c r="B129">
        <v>47856.679689999997</v>
      </c>
      <c r="C129">
        <v>592.54998999999998</v>
      </c>
      <c r="D129">
        <v>113.9</v>
      </c>
      <c r="E129" s="6">
        <f t="shared" si="4"/>
        <v>-2.8654098023242883E-2</v>
      </c>
      <c r="F129" s="6">
        <f t="shared" si="4"/>
        <v>-3.3754602527517358E-2</v>
      </c>
      <c r="G129" s="6">
        <f t="shared" si="4"/>
        <v>-5.1228654727196933E-2</v>
      </c>
      <c r="H129" s="3">
        <f t="shared" si="3"/>
        <v>5.2023704126426686</v>
      </c>
      <c r="I129" s="3">
        <f t="shared" si="5"/>
        <v>80.763953248906475</v>
      </c>
    </row>
    <row r="130" spans="1:9" x14ac:dyDescent="0.3">
      <c r="A130" s="2">
        <v>44251</v>
      </c>
      <c r="B130">
        <v>49606.671880000002</v>
      </c>
      <c r="C130">
        <v>635.20001000000002</v>
      </c>
      <c r="D130">
        <v>118.2</v>
      </c>
      <c r="E130" s="6">
        <f t="shared" si="4"/>
        <v>3.6567354888301581E-2</v>
      </c>
      <c r="F130" s="6">
        <f t="shared" si="4"/>
        <v>7.1977083317476792E-2</v>
      </c>
      <c r="G130" s="6">
        <f t="shared" si="4"/>
        <v>3.7752414398595231E-2</v>
      </c>
      <c r="H130" s="3">
        <f t="shared" ref="H130:H193" si="6">C130/D130</f>
        <v>5.3739425549915394</v>
      </c>
      <c r="I130" s="3">
        <f t="shared" si="5"/>
        <v>78.0961446773277</v>
      </c>
    </row>
    <row r="131" spans="1:9" x14ac:dyDescent="0.3">
      <c r="A131" s="2">
        <v>44252</v>
      </c>
      <c r="B131">
        <v>48920.679689999997</v>
      </c>
      <c r="C131">
        <v>646.40002000000004</v>
      </c>
      <c r="D131">
        <v>115.4</v>
      </c>
      <c r="E131" s="6">
        <f t="shared" ref="E131:G194" si="7">(B131-B130)/B130</f>
        <v>-1.3828627561619932E-2</v>
      </c>
      <c r="F131" s="6">
        <f t="shared" si="7"/>
        <v>1.7632257279089181E-2</v>
      </c>
      <c r="G131" s="6">
        <f t="shared" si="7"/>
        <v>-2.3688663282571888E-2</v>
      </c>
      <c r="H131" s="3">
        <f t="shared" si="6"/>
        <v>5.6013866551126519</v>
      </c>
      <c r="I131" s="3">
        <f t="shared" ref="I131:I194" si="8">B131/C131</f>
        <v>75.681742228287675</v>
      </c>
    </row>
    <row r="132" spans="1:9" x14ac:dyDescent="0.3">
      <c r="A132" s="2">
        <v>44253</v>
      </c>
      <c r="B132">
        <v>48432.269529999998</v>
      </c>
      <c r="C132">
        <v>639.04998999999998</v>
      </c>
      <c r="D132">
        <v>112.65</v>
      </c>
      <c r="E132" s="6">
        <f t="shared" si="7"/>
        <v>-9.98371574342285E-3</v>
      </c>
      <c r="F132" s="6">
        <f t="shared" si="7"/>
        <v>-1.1370714375906208E-2</v>
      </c>
      <c r="G132" s="6">
        <f t="shared" si="7"/>
        <v>-2.3830155979202773E-2</v>
      </c>
      <c r="H132" s="3">
        <f t="shared" si="6"/>
        <v>5.6728805148690631</v>
      </c>
      <c r="I132" s="3">
        <f t="shared" si="8"/>
        <v>75.787920018588835</v>
      </c>
    </row>
    <row r="133" spans="1:9" x14ac:dyDescent="0.3">
      <c r="A133" s="2">
        <v>44256</v>
      </c>
      <c r="B133">
        <v>48996.261720000002</v>
      </c>
      <c r="C133">
        <v>642.04998999999998</v>
      </c>
      <c r="D133">
        <v>115.3</v>
      </c>
      <c r="E133" s="6">
        <f t="shared" si="7"/>
        <v>1.1644967197968195E-2</v>
      </c>
      <c r="F133" s="6">
        <f t="shared" si="7"/>
        <v>4.6944684249193092E-3</v>
      </c>
      <c r="G133" s="6">
        <f t="shared" si="7"/>
        <v>2.3524189968930239E-2</v>
      </c>
      <c r="H133" s="3">
        <f t="shared" si="6"/>
        <v>5.5685168256721598</v>
      </c>
      <c r="I133" s="3">
        <f t="shared" si="8"/>
        <v>76.312222542048488</v>
      </c>
    </row>
    <row r="134" spans="1:9" x14ac:dyDescent="0.3">
      <c r="A134" s="2">
        <v>44257</v>
      </c>
      <c r="B134">
        <v>48127.320310000003</v>
      </c>
      <c r="C134">
        <v>611.54998999999998</v>
      </c>
      <c r="D134">
        <v>114.85</v>
      </c>
      <c r="E134" s="6">
        <f t="shared" si="7"/>
        <v>-1.7734851180397349E-2</v>
      </c>
      <c r="F134" s="6">
        <f t="shared" si="7"/>
        <v>-4.7504089206511786E-2</v>
      </c>
      <c r="G134" s="6">
        <f t="shared" si="7"/>
        <v>-3.9028620988725313E-3</v>
      </c>
      <c r="H134" s="3">
        <f t="shared" si="6"/>
        <v>5.324771353939922</v>
      </c>
      <c r="I134" s="3">
        <f t="shared" si="8"/>
        <v>78.697279203618336</v>
      </c>
    </row>
    <row r="135" spans="1:9" x14ac:dyDescent="0.3">
      <c r="A135" s="2">
        <v>44258</v>
      </c>
      <c r="B135">
        <v>47325.058590000001</v>
      </c>
      <c r="C135">
        <v>610.70001000000002</v>
      </c>
      <c r="D135">
        <v>112.35</v>
      </c>
      <c r="E135" s="6">
        <f t="shared" si="7"/>
        <v>-1.6669569692067534E-2</v>
      </c>
      <c r="F135" s="6">
        <f t="shared" si="7"/>
        <v>-1.3898782011262229E-3</v>
      </c>
      <c r="G135" s="6">
        <f t="shared" si="7"/>
        <v>-2.1767522855898998E-2</v>
      </c>
      <c r="H135" s="3">
        <f t="shared" si="6"/>
        <v>5.4356921228304413</v>
      </c>
      <c r="I135" s="3">
        <f t="shared" si="8"/>
        <v>77.493135443046739</v>
      </c>
    </row>
    <row r="136" spans="1:9" x14ac:dyDescent="0.3">
      <c r="A136" s="2">
        <v>44259</v>
      </c>
      <c r="B136">
        <v>47808.210939999997</v>
      </c>
      <c r="C136">
        <v>643.04998999999998</v>
      </c>
      <c r="D136">
        <v>114</v>
      </c>
      <c r="E136" s="6">
        <f t="shared" si="7"/>
        <v>1.0209228776360964E-2</v>
      </c>
      <c r="F136" s="6">
        <f t="shared" si="7"/>
        <v>5.2971965728312267E-2</v>
      </c>
      <c r="G136" s="6">
        <f t="shared" si="7"/>
        <v>1.4686248331108195E-2</v>
      </c>
      <c r="H136" s="3">
        <f t="shared" si="6"/>
        <v>5.6407893859649123</v>
      </c>
      <c r="I136" s="3">
        <f t="shared" si="8"/>
        <v>74.346025477739289</v>
      </c>
    </row>
    <row r="137" spans="1:9" x14ac:dyDescent="0.3">
      <c r="A137" s="2">
        <v>44260</v>
      </c>
      <c r="B137">
        <v>47242.261720000002</v>
      </c>
      <c r="C137">
        <v>637.29998999999998</v>
      </c>
      <c r="D137">
        <v>109.9</v>
      </c>
      <c r="E137" s="6">
        <f t="shared" si="7"/>
        <v>-1.1837908360768186E-2</v>
      </c>
      <c r="F137" s="6">
        <f t="shared" si="7"/>
        <v>-8.941762054922045E-3</v>
      </c>
      <c r="G137" s="6">
        <f t="shared" si="7"/>
        <v>-3.5964912280701707E-2</v>
      </c>
      <c r="H137" s="3">
        <f t="shared" si="6"/>
        <v>5.7989080072793442</v>
      </c>
      <c r="I137" s="3">
        <f t="shared" si="8"/>
        <v>74.128765826592911</v>
      </c>
    </row>
    <row r="138" spans="1:9" x14ac:dyDescent="0.3">
      <c r="A138" s="2">
        <v>44263</v>
      </c>
      <c r="B138">
        <v>46291.769529999998</v>
      </c>
      <c r="C138">
        <v>637.29998999999998</v>
      </c>
      <c r="D138">
        <v>109.9</v>
      </c>
      <c r="E138" s="6">
        <f t="shared" si="7"/>
        <v>-2.0119531863937279E-2</v>
      </c>
      <c r="F138" s="6">
        <f t="shared" si="7"/>
        <v>0</v>
      </c>
      <c r="G138" s="6">
        <f t="shared" si="7"/>
        <v>0</v>
      </c>
      <c r="H138" s="3">
        <f t="shared" si="6"/>
        <v>5.7989080072793442</v>
      </c>
      <c r="I138" s="3">
        <f t="shared" si="8"/>
        <v>72.637329760510426</v>
      </c>
    </row>
    <row r="139" spans="1:9" x14ac:dyDescent="0.3">
      <c r="A139" s="2">
        <v>44264</v>
      </c>
      <c r="B139">
        <v>46476.011720000002</v>
      </c>
      <c r="C139">
        <v>609.95001000000002</v>
      </c>
      <c r="D139">
        <v>111.05</v>
      </c>
      <c r="E139" s="6">
        <f t="shared" si="7"/>
        <v>3.9800204630458958E-3</v>
      </c>
      <c r="F139" s="6">
        <f t="shared" si="7"/>
        <v>-4.2915393737884666E-2</v>
      </c>
      <c r="G139" s="6">
        <f t="shared" si="7"/>
        <v>1.0464058234758794E-2</v>
      </c>
      <c r="H139" s="3">
        <f t="shared" si="6"/>
        <v>5.4925710040522286</v>
      </c>
      <c r="I139" s="3">
        <f t="shared" si="8"/>
        <v>76.196427507231292</v>
      </c>
    </row>
    <row r="140" spans="1:9" x14ac:dyDescent="0.3">
      <c r="A140" s="2">
        <v>44265</v>
      </c>
      <c r="B140">
        <v>47339.460939999997</v>
      </c>
      <c r="C140">
        <v>644.79998999999998</v>
      </c>
      <c r="D140">
        <v>114.95</v>
      </c>
      <c r="E140" s="6">
        <f t="shared" si="7"/>
        <v>1.8578384591215413E-2</v>
      </c>
      <c r="F140" s="6">
        <f t="shared" si="7"/>
        <v>5.7135797079501581E-2</v>
      </c>
      <c r="G140" s="6">
        <f t="shared" si="7"/>
        <v>3.511931562359303E-2</v>
      </c>
      <c r="H140" s="3">
        <f t="shared" si="6"/>
        <v>5.6093953023053498</v>
      </c>
      <c r="I140" s="3">
        <f t="shared" si="8"/>
        <v>73.417279271359789</v>
      </c>
    </row>
    <row r="141" spans="1:9" x14ac:dyDescent="0.3">
      <c r="A141" s="2">
        <v>44266</v>
      </c>
      <c r="B141">
        <v>48360.71875</v>
      </c>
      <c r="C141">
        <v>652.90002000000004</v>
      </c>
      <c r="D141">
        <v>116.45</v>
      </c>
      <c r="E141" s="6">
        <f t="shared" si="7"/>
        <v>2.1573076450836386E-2</v>
      </c>
      <c r="F141" s="6">
        <f t="shared" si="7"/>
        <v>1.2562081460330141E-2</v>
      </c>
      <c r="G141" s="6">
        <f t="shared" si="7"/>
        <v>1.3049151805132666E-2</v>
      </c>
      <c r="H141" s="3">
        <f t="shared" si="6"/>
        <v>5.6066983254615721</v>
      </c>
      <c r="I141" s="3">
        <f t="shared" si="8"/>
        <v>74.070634505417843</v>
      </c>
    </row>
    <row r="142" spans="1:9" x14ac:dyDescent="0.3">
      <c r="A142" s="2">
        <v>44267</v>
      </c>
      <c r="B142">
        <v>49070.980470000002</v>
      </c>
      <c r="C142">
        <v>656.45001000000002</v>
      </c>
      <c r="D142">
        <v>119.3</v>
      </c>
      <c r="E142" s="6">
        <f t="shared" si="7"/>
        <v>1.4686748633155959E-2</v>
      </c>
      <c r="F142" s="6">
        <f t="shared" si="7"/>
        <v>5.4372643456190731E-3</v>
      </c>
      <c r="G142" s="6">
        <f t="shared" si="7"/>
        <v>2.4474023185916655E-2</v>
      </c>
      <c r="H142" s="3">
        <f t="shared" si="6"/>
        <v>5.5025147527242249</v>
      </c>
      <c r="I142" s="3">
        <f t="shared" si="8"/>
        <v>74.752044668260424</v>
      </c>
    </row>
    <row r="143" spans="1:9" x14ac:dyDescent="0.3">
      <c r="A143" s="2">
        <v>44270</v>
      </c>
      <c r="B143">
        <v>50458.300779999998</v>
      </c>
      <c r="C143">
        <v>673.40002000000004</v>
      </c>
      <c r="D143">
        <v>123.2</v>
      </c>
      <c r="E143" s="6">
        <f t="shared" si="7"/>
        <v>2.8271705531707211E-2</v>
      </c>
      <c r="F143" s="6">
        <f t="shared" si="7"/>
        <v>2.5820717102281742E-2</v>
      </c>
      <c r="G143" s="6">
        <f t="shared" si="7"/>
        <v>3.2690695725062918E-2</v>
      </c>
      <c r="H143" s="3">
        <f t="shared" si="6"/>
        <v>5.4659092532467533</v>
      </c>
      <c r="I143" s="3">
        <f t="shared" si="8"/>
        <v>74.930649363509076</v>
      </c>
    </row>
    <row r="144" spans="1:9" x14ac:dyDescent="0.3">
      <c r="A144" s="2">
        <v>44271</v>
      </c>
      <c r="B144">
        <v>49646.769529999998</v>
      </c>
      <c r="C144">
        <v>651.90002000000004</v>
      </c>
      <c r="D144">
        <v>120.2</v>
      </c>
      <c r="E144" s="6">
        <f t="shared" si="7"/>
        <v>-1.6083206082152971E-2</v>
      </c>
      <c r="F144" s="6">
        <f t="shared" si="7"/>
        <v>-3.192753097928331E-2</v>
      </c>
      <c r="G144" s="6">
        <f t="shared" si="7"/>
        <v>-2.4350649350649352E-2</v>
      </c>
      <c r="H144" s="3">
        <f t="shared" si="6"/>
        <v>5.4234610648918471</v>
      </c>
      <c r="I144" s="3">
        <f t="shared" si="8"/>
        <v>76.157030229880945</v>
      </c>
    </row>
    <row r="145" spans="1:9" x14ac:dyDescent="0.3">
      <c r="A145" s="2">
        <v>44272</v>
      </c>
      <c r="B145">
        <v>49916.449220000002</v>
      </c>
      <c r="C145">
        <v>675.75</v>
      </c>
      <c r="D145">
        <v>120.45</v>
      </c>
      <c r="E145" s="6">
        <f t="shared" si="7"/>
        <v>5.4319685359798774E-3</v>
      </c>
      <c r="F145" s="6">
        <f t="shared" si="7"/>
        <v>3.658533405168473E-2</v>
      </c>
      <c r="G145" s="6">
        <f t="shared" si="7"/>
        <v>2.0798668885191347E-3</v>
      </c>
      <c r="H145" s="3">
        <f t="shared" si="6"/>
        <v>5.6102117061021168</v>
      </c>
      <c r="I145" s="3">
        <f t="shared" si="8"/>
        <v>73.86821934147244</v>
      </c>
    </row>
    <row r="146" spans="1:9" x14ac:dyDescent="0.3">
      <c r="A146" s="2">
        <v>44273</v>
      </c>
      <c r="B146">
        <v>48599.261720000002</v>
      </c>
      <c r="C146">
        <v>650.95001000000002</v>
      </c>
      <c r="D146">
        <v>117.85</v>
      </c>
      <c r="E146" s="6">
        <f t="shared" si="7"/>
        <v>-2.6387844499809555E-2</v>
      </c>
      <c r="F146" s="6">
        <f t="shared" si="7"/>
        <v>-3.6699948205697344E-2</v>
      </c>
      <c r="G146" s="6">
        <f t="shared" si="7"/>
        <v>-2.1585720215857272E-2</v>
      </c>
      <c r="H146" s="3">
        <f t="shared" si="6"/>
        <v>5.5235469664828178</v>
      </c>
      <c r="I146" s="3">
        <f t="shared" si="8"/>
        <v>74.658976839097065</v>
      </c>
    </row>
    <row r="147" spans="1:9" x14ac:dyDescent="0.3">
      <c r="A147" s="2">
        <v>44274</v>
      </c>
      <c r="B147">
        <v>48976</v>
      </c>
      <c r="C147">
        <v>656.09997999999996</v>
      </c>
      <c r="D147">
        <v>118.7</v>
      </c>
      <c r="E147" s="6">
        <f t="shared" si="7"/>
        <v>7.7519342201233287E-3</v>
      </c>
      <c r="F147" s="6">
        <f t="shared" si="7"/>
        <v>7.911467733136588E-3</v>
      </c>
      <c r="G147" s="6">
        <f t="shared" si="7"/>
        <v>7.2125583368689737E-3</v>
      </c>
      <c r="H147" s="3">
        <f t="shared" si="6"/>
        <v>5.5273797809604037</v>
      </c>
      <c r="I147" s="3">
        <f t="shared" si="8"/>
        <v>74.647159720992533</v>
      </c>
    </row>
    <row r="148" spans="1:9" x14ac:dyDescent="0.3">
      <c r="A148" s="2">
        <v>44277</v>
      </c>
      <c r="B148">
        <v>49185.871090000001</v>
      </c>
      <c r="C148">
        <v>647.70001000000002</v>
      </c>
      <c r="D148">
        <v>117.25</v>
      </c>
      <c r="E148" s="6">
        <f t="shared" si="7"/>
        <v>4.2851823342045193E-3</v>
      </c>
      <c r="F148" s="6">
        <f t="shared" si="7"/>
        <v>-1.2802881048708369E-2</v>
      </c>
      <c r="G148" s="6">
        <f t="shared" si="7"/>
        <v>-1.2215669755686628E-2</v>
      </c>
      <c r="H148" s="3">
        <f t="shared" si="6"/>
        <v>5.5240939019189765</v>
      </c>
      <c r="I148" s="3">
        <f t="shared" si="8"/>
        <v>75.939277953693406</v>
      </c>
    </row>
    <row r="149" spans="1:9" x14ac:dyDescent="0.3">
      <c r="A149" s="2">
        <v>44278</v>
      </c>
      <c r="B149">
        <v>48615.261720000002</v>
      </c>
      <c r="C149">
        <v>618.29998999999998</v>
      </c>
      <c r="D149">
        <v>116.55</v>
      </c>
      <c r="E149" s="6">
        <f t="shared" si="7"/>
        <v>-1.1601082940178102E-2</v>
      </c>
      <c r="F149" s="6">
        <f t="shared" si="7"/>
        <v>-4.5391415078100801E-2</v>
      </c>
      <c r="G149" s="6">
        <f t="shared" si="7"/>
        <v>-5.9701492537313676E-3</v>
      </c>
      <c r="H149" s="3">
        <f t="shared" si="6"/>
        <v>5.3050192192192194</v>
      </c>
      <c r="I149" s="3">
        <f t="shared" si="8"/>
        <v>78.627304716598815</v>
      </c>
    </row>
    <row r="150" spans="1:9" x14ac:dyDescent="0.3">
      <c r="A150" s="2">
        <v>44280</v>
      </c>
      <c r="B150">
        <v>46856.410159999999</v>
      </c>
      <c r="C150">
        <v>602</v>
      </c>
      <c r="D150">
        <v>111.6</v>
      </c>
      <c r="E150" s="6">
        <f t="shared" si="7"/>
        <v>-3.6179000128192723E-2</v>
      </c>
      <c r="F150" s="6">
        <f t="shared" si="7"/>
        <v>-2.6362591401626872E-2</v>
      </c>
      <c r="G150" s="6">
        <f t="shared" si="7"/>
        <v>-4.2471042471042497E-2</v>
      </c>
      <c r="H150" s="3">
        <f t="shared" si="6"/>
        <v>5.3942652329749103</v>
      </c>
      <c r="I150" s="3">
        <f t="shared" si="8"/>
        <v>77.834568372093017</v>
      </c>
    </row>
    <row r="151" spans="1:9" x14ac:dyDescent="0.3">
      <c r="A151" s="2">
        <v>44281</v>
      </c>
      <c r="B151">
        <v>46440.78125</v>
      </c>
      <c r="C151">
        <v>596.09997999999996</v>
      </c>
      <c r="D151">
        <v>110.15</v>
      </c>
      <c r="E151" s="6">
        <f t="shared" si="7"/>
        <v>-8.8702678796936558E-3</v>
      </c>
      <c r="F151" s="6">
        <f t="shared" si="7"/>
        <v>-9.8006976744186725E-3</v>
      </c>
      <c r="G151" s="6">
        <f t="shared" si="7"/>
        <v>-1.2992831541218537E-2</v>
      </c>
      <c r="H151" s="3">
        <f t="shared" si="6"/>
        <v>5.4117111211983655</v>
      </c>
      <c r="I151" s="3">
        <f t="shared" si="8"/>
        <v>77.907704761204656</v>
      </c>
    </row>
    <row r="152" spans="1:9" x14ac:dyDescent="0.3">
      <c r="A152" s="2">
        <v>44284</v>
      </c>
      <c r="B152">
        <v>47240.949220000002</v>
      </c>
      <c r="C152">
        <v>591.34997999999996</v>
      </c>
      <c r="D152">
        <v>109.2</v>
      </c>
      <c r="E152" s="6">
        <f t="shared" si="7"/>
        <v>1.72298559253889E-2</v>
      </c>
      <c r="F152" s="6">
        <f t="shared" si="7"/>
        <v>-7.9684619348586467E-3</v>
      </c>
      <c r="G152" s="6">
        <f t="shared" si="7"/>
        <v>-8.6246028143441011E-3</v>
      </c>
      <c r="H152" s="3">
        <f t="shared" si="6"/>
        <v>5.4152928571428562</v>
      </c>
      <c r="I152" s="3">
        <f t="shared" si="8"/>
        <v>79.886616754430264</v>
      </c>
    </row>
    <row r="153" spans="1:9" x14ac:dyDescent="0.3">
      <c r="A153" s="2">
        <v>44285</v>
      </c>
      <c r="B153">
        <v>48090.660159999999</v>
      </c>
      <c r="C153">
        <v>597.40002000000004</v>
      </c>
      <c r="D153">
        <v>112.75</v>
      </c>
      <c r="E153" s="6">
        <f t="shared" si="7"/>
        <v>1.7986745694776648E-2</v>
      </c>
      <c r="F153" s="6">
        <f t="shared" si="7"/>
        <v>1.0230895754828776E-2</v>
      </c>
      <c r="G153" s="6">
        <f t="shared" si="7"/>
        <v>3.2509157509157484E-2</v>
      </c>
      <c r="H153" s="3">
        <f t="shared" si="6"/>
        <v>5.2984480709534374</v>
      </c>
      <c r="I153" s="3">
        <f t="shared" si="8"/>
        <v>80.499930616004988</v>
      </c>
    </row>
    <row r="154" spans="1:9" x14ac:dyDescent="0.3">
      <c r="A154" s="2">
        <v>44286</v>
      </c>
      <c r="B154">
        <v>47982.390619999998</v>
      </c>
      <c r="C154">
        <v>598.09997999999996</v>
      </c>
      <c r="D154">
        <v>111.4</v>
      </c>
      <c r="E154" s="6">
        <f t="shared" si="7"/>
        <v>-2.2513631470182159E-3</v>
      </c>
      <c r="F154" s="6">
        <f t="shared" si="7"/>
        <v>1.1716772289360135E-3</v>
      </c>
      <c r="G154" s="6">
        <f t="shared" si="7"/>
        <v>-1.1973392461197288E-2</v>
      </c>
      <c r="H154" s="3">
        <f t="shared" si="6"/>
        <v>5.3689405745062828</v>
      </c>
      <c r="I154" s="3">
        <f t="shared" si="8"/>
        <v>80.224698586346719</v>
      </c>
    </row>
    <row r="155" spans="1:9" x14ac:dyDescent="0.3">
      <c r="A155" s="2">
        <v>44291</v>
      </c>
      <c r="B155">
        <v>48597.710939999997</v>
      </c>
      <c r="C155">
        <v>606.20001000000002</v>
      </c>
      <c r="D155">
        <v>112.85</v>
      </c>
      <c r="E155" s="6">
        <f t="shared" si="7"/>
        <v>1.2823877927906355E-2</v>
      </c>
      <c r="F155" s="6">
        <f t="shared" si="7"/>
        <v>1.3542936416751028E-2</v>
      </c>
      <c r="G155" s="6">
        <f t="shared" si="7"/>
        <v>1.3016157989227905E-2</v>
      </c>
      <c r="H155" s="3">
        <f t="shared" si="6"/>
        <v>5.3717324767390346</v>
      </c>
      <c r="I155" s="3">
        <f t="shared" si="8"/>
        <v>80.167783138109812</v>
      </c>
    </row>
    <row r="156" spans="1:9" x14ac:dyDescent="0.3">
      <c r="A156" s="2">
        <v>44292</v>
      </c>
      <c r="B156">
        <v>50328.339840000001</v>
      </c>
      <c r="C156">
        <v>646.59997999999996</v>
      </c>
      <c r="D156">
        <v>116.35</v>
      </c>
      <c r="E156" s="6">
        <f t="shared" si="7"/>
        <v>3.5611325441576518E-2</v>
      </c>
      <c r="F156" s="6">
        <f t="shared" si="7"/>
        <v>6.6644621137502025E-2</v>
      </c>
      <c r="G156" s="6">
        <f t="shared" si="7"/>
        <v>3.1014621178555607E-2</v>
      </c>
      <c r="H156" s="3">
        <f t="shared" si="6"/>
        <v>5.5573698324022347</v>
      </c>
      <c r="I156" s="3">
        <f t="shared" si="8"/>
        <v>77.835356320301784</v>
      </c>
    </row>
    <row r="157" spans="1:9" x14ac:dyDescent="0.3">
      <c r="A157" s="2">
        <v>44293</v>
      </c>
      <c r="B157">
        <v>50128.191409999999</v>
      </c>
      <c r="C157">
        <v>639.95001000000002</v>
      </c>
      <c r="D157">
        <v>116.65</v>
      </c>
      <c r="E157" s="6">
        <f t="shared" si="7"/>
        <v>-3.9768534117417273E-3</v>
      </c>
      <c r="F157" s="6">
        <f t="shared" si="7"/>
        <v>-1.0284519340690267E-2</v>
      </c>
      <c r="G157" s="6">
        <f t="shared" si="7"/>
        <v>2.578427159432844E-3</v>
      </c>
      <c r="H157" s="3">
        <f t="shared" si="6"/>
        <v>5.4860695242177453</v>
      </c>
      <c r="I157" s="3">
        <f t="shared" si="8"/>
        <v>78.331417496188493</v>
      </c>
    </row>
    <row r="158" spans="1:9" x14ac:dyDescent="0.3">
      <c r="A158" s="2">
        <v>44294</v>
      </c>
      <c r="B158">
        <v>49627.46875</v>
      </c>
      <c r="C158">
        <v>625.5</v>
      </c>
      <c r="D158">
        <v>115.8</v>
      </c>
      <c r="E158" s="6">
        <f t="shared" si="7"/>
        <v>-9.988843521294706E-3</v>
      </c>
      <c r="F158" s="6">
        <f t="shared" si="7"/>
        <v>-2.257990432721459E-2</v>
      </c>
      <c r="G158" s="6">
        <f t="shared" si="7"/>
        <v>-7.28675525075018E-3</v>
      </c>
      <c r="H158" s="3">
        <f t="shared" si="6"/>
        <v>5.4015544041450783</v>
      </c>
      <c r="I158" s="3">
        <f t="shared" si="8"/>
        <v>79.340477617905677</v>
      </c>
    </row>
    <row r="159" spans="1:9" x14ac:dyDescent="0.3">
      <c r="A159" s="2">
        <v>44295</v>
      </c>
      <c r="B159">
        <v>48845.988279999998</v>
      </c>
      <c r="C159">
        <v>604.25</v>
      </c>
      <c r="D159">
        <v>113.5</v>
      </c>
      <c r="E159" s="6">
        <f t="shared" si="7"/>
        <v>-1.5746933899384145E-2</v>
      </c>
      <c r="F159" s="6">
        <f t="shared" si="7"/>
        <v>-3.3972821742605915E-2</v>
      </c>
      <c r="G159" s="6">
        <f t="shared" si="7"/>
        <v>-1.9861830742659733E-2</v>
      </c>
      <c r="H159" s="3">
        <f t="shared" si="6"/>
        <v>5.323788546255507</v>
      </c>
      <c r="I159" s="3">
        <f t="shared" si="8"/>
        <v>80.837382341745965</v>
      </c>
    </row>
    <row r="160" spans="1:9" x14ac:dyDescent="0.3">
      <c r="A160" s="2">
        <v>44298</v>
      </c>
      <c r="B160">
        <v>48091.070310000003</v>
      </c>
      <c r="C160">
        <v>594.95001000000002</v>
      </c>
      <c r="D160">
        <v>110.9</v>
      </c>
      <c r="E160" s="6">
        <f t="shared" si="7"/>
        <v>-1.5455065944670349E-2</v>
      </c>
      <c r="F160" s="6">
        <f t="shared" si="7"/>
        <v>-1.5390964004964799E-2</v>
      </c>
      <c r="G160" s="6">
        <f t="shared" si="7"/>
        <v>-2.2907488986784092E-2</v>
      </c>
      <c r="H160" s="3">
        <f t="shared" si="6"/>
        <v>5.3647431018935974</v>
      </c>
      <c r="I160" s="3">
        <f t="shared" si="8"/>
        <v>80.832119508662586</v>
      </c>
    </row>
    <row r="161" spans="1:9" x14ac:dyDescent="0.3">
      <c r="A161" s="2">
        <v>44299</v>
      </c>
      <c r="B161">
        <v>47679.058590000001</v>
      </c>
      <c r="C161">
        <v>588.40002000000004</v>
      </c>
      <c r="D161">
        <v>110.3</v>
      </c>
      <c r="E161" s="6">
        <f t="shared" si="7"/>
        <v>-8.5673227346393446E-3</v>
      </c>
      <c r="F161" s="6">
        <f t="shared" si="7"/>
        <v>-1.1009311521820093E-2</v>
      </c>
      <c r="G161" s="6">
        <f t="shared" si="7"/>
        <v>-5.410279531109184E-3</v>
      </c>
      <c r="H161" s="3">
        <f t="shared" si="6"/>
        <v>5.3345423390752496</v>
      </c>
      <c r="I161" s="3">
        <f t="shared" si="8"/>
        <v>81.031707969690416</v>
      </c>
    </row>
    <row r="162" spans="1:9" x14ac:dyDescent="0.3">
      <c r="A162" s="2">
        <v>44300</v>
      </c>
      <c r="B162">
        <v>47299.011720000002</v>
      </c>
      <c r="C162">
        <v>588.20001000000002</v>
      </c>
      <c r="D162">
        <v>110.2</v>
      </c>
      <c r="E162" s="6">
        <f t="shared" si="7"/>
        <v>-7.9709390503718489E-3</v>
      </c>
      <c r="F162" s="6">
        <f t="shared" si="7"/>
        <v>-3.3992181033579876E-4</v>
      </c>
      <c r="G162" s="6">
        <f t="shared" si="7"/>
        <v>-9.0661831368988503E-4</v>
      </c>
      <c r="H162" s="3">
        <f t="shared" si="6"/>
        <v>5.3375681488203268</v>
      </c>
      <c r="I162" s="3">
        <f t="shared" si="8"/>
        <v>80.413143345577296</v>
      </c>
    </row>
    <row r="163" spans="1:9" x14ac:dyDescent="0.3">
      <c r="A163" s="2">
        <v>44301</v>
      </c>
      <c r="B163">
        <v>47093.25</v>
      </c>
      <c r="C163">
        <v>586</v>
      </c>
      <c r="D163">
        <v>109.7</v>
      </c>
      <c r="E163" s="6">
        <f t="shared" si="7"/>
        <v>-4.3502329650790053E-3</v>
      </c>
      <c r="F163" s="6">
        <f t="shared" si="7"/>
        <v>-3.7402413508969851E-3</v>
      </c>
      <c r="G163" s="6">
        <f t="shared" si="7"/>
        <v>-4.5372050816696917E-3</v>
      </c>
      <c r="H163" s="3">
        <f t="shared" si="6"/>
        <v>5.3418413855970828</v>
      </c>
      <c r="I163" s="3">
        <f t="shared" si="8"/>
        <v>80.363907849829346</v>
      </c>
    </row>
    <row r="164" spans="1:9" x14ac:dyDescent="0.3">
      <c r="A164" s="2">
        <v>44302</v>
      </c>
      <c r="B164">
        <v>47664.351560000003</v>
      </c>
      <c r="C164">
        <v>591.29998999999998</v>
      </c>
      <c r="D164">
        <v>111</v>
      </c>
      <c r="E164" s="6">
        <f t="shared" si="7"/>
        <v>1.2127036464886215E-2</v>
      </c>
      <c r="F164" s="6">
        <f t="shared" si="7"/>
        <v>9.0443515358361436E-3</v>
      </c>
      <c r="G164" s="6">
        <f t="shared" si="7"/>
        <v>1.1850501367365516E-2</v>
      </c>
      <c r="H164" s="3">
        <f t="shared" si="6"/>
        <v>5.327026936936937</v>
      </c>
      <c r="I164" s="3">
        <f t="shared" si="8"/>
        <v>80.609423923717642</v>
      </c>
    </row>
    <row r="165" spans="1:9" x14ac:dyDescent="0.3">
      <c r="A165" s="2">
        <v>44305</v>
      </c>
      <c r="B165">
        <v>48026.289060000003</v>
      </c>
      <c r="C165">
        <v>590.29998999999998</v>
      </c>
      <c r="D165">
        <v>112.55</v>
      </c>
      <c r="E165" s="6">
        <f t="shared" si="7"/>
        <v>7.5934632100132984E-3</v>
      </c>
      <c r="F165" s="6">
        <f t="shared" si="7"/>
        <v>-1.6911889344019776E-3</v>
      </c>
      <c r="G165" s="6">
        <f t="shared" si="7"/>
        <v>1.3963963963963938E-2</v>
      </c>
      <c r="H165" s="3">
        <f t="shared" si="6"/>
        <v>5.2447800088849403</v>
      </c>
      <c r="I165" s="3">
        <f t="shared" si="8"/>
        <v>81.359122265951598</v>
      </c>
    </row>
    <row r="166" spans="1:9" x14ac:dyDescent="0.3">
      <c r="A166" s="2">
        <v>44306</v>
      </c>
      <c r="B166">
        <v>46894.480470000002</v>
      </c>
      <c r="C166">
        <v>573.5</v>
      </c>
      <c r="D166">
        <v>109.35</v>
      </c>
      <c r="E166" s="6">
        <f t="shared" si="7"/>
        <v>-2.3566438551727662E-2</v>
      </c>
      <c r="F166" s="6">
        <f t="shared" si="7"/>
        <v>-2.8460088572930486E-2</v>
      </c>
      <c r="G166" s="6">
        <f t="shared" si="7"/>
        <v>-2.8431808085295451E-2</v>
      </c>
      <c r="H166" s="3">
        <f t="shared" si="6"/>
        <v>5.2446273433927759</v>
      </c>
      <c r="I166" s="3">
        <f t="shared" si="8"/>
        <v>81.768928456843938</v>
      </c>
    </row>
    <row r="167" spans="1:9" x14ac:dyDescent="0.3">
      <c r="A167" s="2">
        <v>44307</v>
      </c>
      <c r="B167">
        <v>47616.53125</v>
      </c>
      <c r="C167">
        <v>584.40002000000004</v>
      </c>
      <c r="D167">
        <v>110.65</v>
      </c>
      <c r="E167" s="6">
        <f t="shared" si="7"/>
        <v>1.5397351090432023E-2</v>
      </c>
      <c r="F167" s="6">
        <f t="shared" si="7"/>
        <v>1.9006137750653952E-2</v>
      </c>
      <c r="G167" s="6">
        <f t="shared" si="7"/>
        <v>1.1888431641518166E-2</v>
      </c>
      <c r="H167" s="3">
        <f t="shared" si="6"/>
        <v>5.2815184816990515</v>
      </c>
      <c r="I167" s="3">
        <f t="shared" si="8"/>
        <v>81.479345688591863</v>
      </c>
    </row>
    <row r="168" spans="1:9" x14ac:dyDescent="0.3">
      <c r="A168" s="2">
        <v>44308</v>
      </c>
      <c r="B168">
        <v>47122.621090000001</v>
      </c>
      <c r="C168">
        <v>573.54998999999998</v>
      </c>
      <c r="D168">
        <v>109</v>
      </c>
      <c r="E168" s="6">
        <f t="shared" si="7"/>
        <v>-1.0372661490330618E-2</v>
      </c>
      <c r="F168" s="6">
        <f t="shared" si="7"/>
        <v>-1.8566101349551733E-2</v>
      </c>
      <c r="G168" s="6">
        <f t="shared" si="7"/>
        <v>-1.4911884319927751E-2</v>
      </c>
      <c r="H168" s="3">
        <f t="shared" si="6"/>
        <v>5.2619265137614679</v>
      </c>
      <c r="I168" s="3">
        <f t="shared" si="8"/>
        <v>82.159570938184487</v>
      </c>
    </row>
    <row r="169" spans="1:9" x14ac:dyDescent="0.3">
      <c r="A169" s="2">
        <v>44309</v>
      </c>
      <c r="B169">
        <v>47374.46875</v>
      </c>
      <c r="C169">
        <v>571.70001000000002</v>
      </c>
      <c r="D169">
        <v>109.5</v>
      </c>
      <c r="E169" s="6">
        <f t="shared" si="7"/>
        <v>5.3445172228215598E-3</v>
      </c>
      <c r="F169" s="6">
        <f t="shared" si="7"/>
        <v>-3.2254904232496971E-3</v>
      </c>
      <c r="G169" s="6">
        <f t="shared" si="7"/>
        <v>4.5871559633027525E-3</v>
      </c>
      <c r="H169" s="3">
        <f t="shared" si="6"/>
        <v>5.2210046575342464</v>
      </c>
      <c r="I169" s="3">
        <f t="shared" si="8"/>
        <v>82.865957532517797</v>
      </c>
    </row>
    <row r="170" spans="1:9" x14ac:dyDescent="0.3">
      <c r="A170" s="2">
        <v>44312</v>
      </c>
      <c r="B170">
        <v>47931.269529999998</v>
      </c>
      <c r="C170">
        <v>579.5</v>
      </c>
      <c r="D170">
        <v>114.25</v>
      </c>
      <c r="E170" s="6">
        <f t="shared" si="7"/>
        <v>1.1753182562073538E-2</v>
      </c>
      <c r="F170" s="6">
        <f t="shared" si="7"/>
        <v>1.3643501597979646E-2</v>
      </c>
      <c r="G170" s="6">
        <f t="shared" si="7"/>
        <v>4.3378995433789952E-2</v>
      </c>
      <c r="H170" s="3">
        <f t="shared" si="6"/>
        <v>5.072210065645514</v>
      </c>
      <c r="I170" s="3">
        <f t="shared" si="8"/>
        <v>82.711422830025882</v>
      </c>
    </row>
    <row r="171" spans="1:9" x14ac:dyDescent="0.3">
      <c r="A171" s="2">
        <v>44313</v>
      </c>
      <c r="B171">
        <v>48962.160159999999</v>
      </c>
      <c r="C171">
        <v>594.20001000000002</v>
      </c>
      <c r="D171">
        <v>119.45</v>
      </c>
      <c r="E171" s="6">
        <f t="shared" si="7"/>
        <v>2.1507684651556561E-2</v>
      </c>
      <c r="F171" s="6">
        <f t="shared" si="7"/>
        <v>2.536671268334775E-2</v>
      </c>
      <c r="G171" s="6">
        <f t="shared" si="7"/>
        <v>4.5514223194748384E-2</v>
      </c>
      <c r="H171" s="3">
        <f t="shared" si="6"/>
        <v>4.9744663876098789</v>
      </c>
      <c r="I171" s="3">
        <f t="shared" si="8"/>
        <v>82.40013351733198</v>
      </c>
    </row>
    <row r="172" spans="1:9" x14ac:dyDescent="0.3">
      <c r="A172" s="2">
        <v>44314</v>
      </c>
      <c r="B172">
        <v>50043.808590000001</v>
      </c>
      <c r="C172">
        <v>616.29998999999998</v>
      </c>
      <c r="D172">
        <v>121.45</v>
      </c>
      <c r="E172" s="6">
        <f t="shared" si="7"/>
        <v>2.2091517744833117E-2</v>
      </c>
      <c r="F172" s="6">
        <f t="shared" si="7"/>
        <v>3.7192830070803866E-2</v>
      </c>
      <c r="G172" s="6">
        <f t="shared" si="7"/>
        <v>1.6743407283382167E-2</v>
      </c>
      <c r="H172" s="3">
        <f t="shared" si="6"/>
        <v>5.0745161794977358</v>
      </c>
      <c r="I172" s="3">
        <f t="shared" si="8"/>
        <v>81.200404676300579</v>
      </c>
    </row>
    <row r="173" spans="1:9" x14ac:dyDescent="0.3">
      <c r="A173" s="2">
        <v>44315</v>
      </c>
      <c r="B173">
        <v>50065.199220000002</v>
      </c>
      <c r="C173">
        <v>620.20001000000002</v>
      </c>
      <c r="D173">
        <v>119.2</v>
      </c>
      <c r="E173" s="6">
        <f t="shared" si="7"/>
        <v>4.2743809079863026E-4</v>
      </c>
      <c r="F173" s="6">
        <f t="shared" si="7"/>
        <v>6.3281195250385136E-3</v>
      </c>
      <c r="G173" s="6">
        <f t="shared" si="7"/>
        <v>-1.8526142445450804E-2</v>
      </c>
      <c r="H173" s="3">
        <f t="shared" si="6"/>
        <v>5.2030202181208054</v>
      </c>
      <c r="I173" s="3">
        <f t="shared" si="8"/>
        <v>80.72427993027604</v>
      </c>
    </row>
    <row r="174" spans="1:9" x14ac:dyDescent="0.3">
      <c r="A174" s="2">
        <v>44316</v>
      </c>
      <c r="B174">
        <v>49056.101560000003</v>
      </c>
      <c r="C174">
        <v>590</v>
      </c>
      <c r="D174">
        <v>116.6</v>
      </c>
      <c r="E174" s="6">
        <f t="shared" si="7"/>
        <v>-2.0155670520070276E-2</v>
      </c>
      <c r="F174" s="6">
        <f t="shared" si="7"/>
        <v>-4.8693985025895142E-2</v>
      </c>
      <c r="G174" s="6">
        <f t="shared" si="7"/>
        <v>-2.1812080536912824E-2</v>
      </c>
      <c r="H174" s="3">
        <f t="shared" si="6"/>
        <v>5.0600343053173242</v>
      </c>
      <c r="I174" s="3">
        <f t="shared" si="8"/>
        <v>83.145934847457639</v>
      </c>
    </row>
    <row r="175" spans="1:9" x14ac:dyDescent="0.3">
      <c r="A175" s="2">
        <v>44319</v>
      </c>
      <c r="B175">
        <v>48872.511720000002</v>
      </c>
      <c r="C175">
        <v>587.75</v>
      </c>
      <c r="D175">
        <v>115.55</v>
      </c>
      <c r="E175" s="6">
        <f t="shared" si="7"/>
        <v>-3.7424465899609603E-3</v>
      </c>
      <c r="F175" s="6">
        <f t="shared" si="7"/>
        <v>-3.8135593220338985E-3</v>
      </c>
      <c r="G175" s="6">
        <f t="shared" si="7"/>
        <v>-9.0051457975986043E-3</v>
      </c>
      <c r="H175" s="3">
        <f t="shared" si="6"/>
        <v>5.0865426222414545</v>
      </c>
      <c r="I175" s="3">
        <f t="shared" si="8"/>
        <v>83.15187021692897</v>
      </c>
    </row>
    <row r="176" spans="1:9" x14ac:dyDescent="0.3">
      <c r="A176" s="2">
        <v>44320</v>
      </c>
      <c r="B176">
        <v>48655.511720000002</v>
      </c>
      <c r="C176">
        <v>581.75</v>
      </c>
      <c r="D176">
        <v>114.3</v>
      </c>
      <c r="E176" s="6">
        <f t="shared" si="7"/>
        <v>-4.4401237497928214E-3</v>
      </c>
      <c r="F176" s="6">
        <f t="shared" si="7"/>
        <v>-1.0208421948107189E-2</v>
      </c>
      <c r="G176" s="6">
        <f t="shared" si="7"/>
        <v>-1.0817827780181739E-2</v>
      </c>
      <c r="H176" s="3">
        <f t="shared" si="6"/>
        <v>5.0896762904636921</v>
      </c>
      <c r="I176" s="3">
        <f t="shared" si="8"/>
        <v>83.636461916630864</v>
      </c>
    </row>
    <row r="177" spans="1:9" x14ac:dyDescent="0.3">
      <c r="A177" s="2">
        <v>44321</v>
      </c>
      <c r="B177">
        <v>49152.269529999998</v>
      </c>
      <c r="C177">
        <v>603</v>
      </c>
      <c r="D177">
        <v>115.85</v>
      </c>
      <c r="E177" s="6">
        <f t="shared" si="7"/>
        <v>1.0209692436464534E-2</v>
      </c>
      <c r="F177" s="6">
        <f t="shared" si="7"/>
        <v>3.6527718091963902E-2</v>
      </c>
      <c r="G177" s="6">
        <f t="shared" si="7"/>
        <v>1.3560804899387552E-2</v>
      </c>
      <c r="H177" s="3">
        <f t="shared" si="6"/>
        <v>5.2050064738886492</v>
      </c>
      <c r="I177" s="3">
        <f t="shared" si="8"/>
        <v>81.512884792703147</v>
      </c>
    </row>
    <row r="178" spans="1:9" x14ac:dyDescent="0.3">
      <c r="A178" s="2">
        <v>44322</v>
      </c>
      <c r="B178">
        <v>49389.339840000001</v>
      </c>
      <c r="C178">
        <v>595.20001000000002</v>
      </c>
      <c r="D178">
        <v>117.45</v>
      </c>
      <c r="E178" s="6">
        <f t="shared" si="7"/>
        <v>4.8231813559556462E-3</v>
      </c>
      <c r="F178" s="6">
        <f t="shared" si="7"/>
        <v>-1.2935306799336617E-2</v>
      </c>
      <c r="G178" s="6">
        <f t="shared" si="7"/>
        <v>1.381096245144591E-2</v>
      </c>
      <c r="H178" s="3">
        <f t="shared" si="6"/>
        <v>5.0676884631758199</v>
      </c>
      <c r="I178" s="3">
        <f t="shared" si="8"/>
        <v>82.979400218760077</v>
      </c>
    </row>
    <row r="179" spans="1:9" x14ac:dyDescent="0.3">
      <c r="A179" s="2">
        <v>44323</v>
      </c>
      <c r="B179">
        <v>51419.488279999998</v>
      </c>
      <c r="C179">
        <v>619.20001000000002</v>
      </c>
      <c r="D179">
        <v>123.7</v>
      </c>
      <c r="E179" s="6">
        <f t="shared" si="7"/>
        <v>4.1104992425021185E-2</v>
      </c>
      <c r="F179" s="6">
        <f t="shared" si="7"/>
        <v>4.0322579967698585E-2</v>
      </c>
      <c r="G179" s="6">
        <f t="shared" si="7"/>
        <v>5.3214133673903791E-2</v>
      </c>
      <c r="H179" s="3">
        <f t="shared" si="6"/>
        <v>5.0056589329021826</v>
      </c>
      <c r="I179" s="3">
        <f t="shared" si="8"/>
        <v>83.04180789661163</v>
      </c>
    </row>
    <row r="180" spans="1:9" x14ac:dyDescent="0.3">
      <c r="A180" s="2">
        <v>44326</v>
      </c>
      <c r="B180">
        <v>51750.269529999998</v>
      </c>
      <c r="C180">
        <v>633.04998999999998</v>
      </c>
      <c r="D180">
        <v>124.55</v>
      </c>
      <c r="E180" s="6">
        <f t="shared" si="7"/>
        <v>6.4329938135276989E-3</v>
      </c>
      <c r="F180" s="6">
        <f t="shared" si="7"/>
        <v>2.2367538398457003E-2</v>
      </c>
      <c r="G180" s="6">
        <f t="shared" si="7"/>
        <v>6.8714632174615544E-3</v>
      </c>
      <c r="H180" s="3">
        <f t="shared" si="6"/>
        <v>5.0826976314733034</v>
      </c>
      <c r="I180" s="3">
        <f t="shared" si="8"/>
        <v>81.747524441158276</v>
      </c>
    </row>
    <row r="181" spans="1:9" x14ac:dyDescent="0.3">
      <c r="A181" s="2">
        <v>44327</v>
      </c>
      <c r="B181">
        <v>51093.988279999998</v>
      </c>
      <c r="C181">
        <v>611.34997999999996</v>
      </c>
      <c r="D181">
        <v>122.75</v>
      </c>
      <c r="E181" s="6">
        <f t="shared" si="7"/>
        <v>-1.2681697234824044E-2</v>
      </c>
      <c r="F181" s="6">
        <f t="shared" si="7"/>
        <v>-3.4278509348053258E-2</v>
      </c>
      <c r="G181" s="6">
        <f t="shared" si="7"/>
        <v>-1.4452027298273763E-2</v>
      </c>
      <c r="H181" s="3">
        <f t="shared" si="6"/>
        <v>4.9804479022403259</v>
      </c>
      <c r="I181" s="3">
        <f t="shared" si="8"/>
        <v>83.575676701584257</v>
      </c>
    </row>
    <row r="182" spans="1:9" x14ac:dyDescent="0.3">
      <c r="A182" s="2">
        <v>44328</v>
      </c>
      <c r="B182">
        <v>51020.210939999997</v>
      </c>
      <c r="C182">
        <v>644.34997999999996</v>
      </c>
      <c r="D182">
        <v>120.15</v>
      </c>
      <c r="E182" s="6">
        <f t="shared" si="7"/>
        <v>-1.4439534372555453E-3</v>
      </c>
      <c r="F182" s="6">
        <f t="shared" si="7"/>
        <v>5.3978900923493937E-2</v>
      </c>
      <c r="G182" s="6">
        <f t="shared" si="7"/>
        <v>-2.1181262729124191E-2</v>
      </c>
      <c r="H182" s="3">
        <f t="shared" si="6"/>
        <v>5.3628795672076564</v>
      </c>
      <c r="I182" s="3">
        <f t="shared" si="8"/>
        <v>79.180899392594071</v>
      </c>
    </row>
    <row r="183" spans="1:9" x14ac:dyDescent="0.3">
      <c r="A183" s="2">
        <v>44329</v>
      </c>
      <c r="B183">
        <v>52625.929689999997</v>
      </c>
      <c r="C183">
        <v>664.54998999999998</v>
      </c>
      <c r="D183">
        <v>125.4</v>
      </c>
      <c r="E183" s="6">
        <f t="shared" si="7"/>
        <v>3.1472209158216392E-2</v>
      </c>
      <c r="F183" s="6">
        <f t="shared" si="7"/>
        <v>3.1349438390608816E-2</v>
      </c>
      <c r="G183" s="6">
        <f t="shared" si="7"/>
        <v>4.3695380774032455E-2</v>
      </c>
      <c r="H183" s="3">
        <f t="shared" si="6"/>
        <v>5.2994417065390742</v>
      </c>
      <c r="I183" s="3">
        <f t="shared" si="8"/>
        <v>79.190325004744935</v>
      </c>
    </row>
    <row r="184" spans="1:9" x14ac:dyDescent="0.3">
      <c r="A184" s="2">
        <v>44330</v>
      </c>
      <c r="B184">
        <v>54850.058590000001</v>
      </c>
      <c r="C184">
        <v>702.79998999999998</v>
      </c>
      <c r="D184">
        <v>130.89999</v>
      </c>
      <c r="E184" s="6">
        <f t="shared" si="7"/>
        <v>4.2262985435155803E-2</v>
      </c>
      <c r="F184" s="6">
        <f t="shared" si="7"/>
        <v>5.7557746709167808E-2</v>
      </c>
      <c r="G184" s="6">
        <f t="shared" si="7"/>
        <v>4.3859569377990404E-2</v>
      </c>
      <c r="H184" s="3">
        <f t="shared" si="6"/>
        <v>5.3689842909842849</v>
      </c>
      <c r="I184" s="3">
        <f t="shared" si="8"/>
        <v>78.045047482143531</v>
      </c>
    </row>
    <row r="185" spans="1:9" x14ac:dyDescent="0.3">
      <c r="A185" s="2">
        <v>44333</v>
      </c>
      <c r="B185">
        <v>56094.988279999998</v>
      </c>
      <c r="C185">
        <v>741.45001000000002</v>
      </c>
      <c r="D185">
        <v>136.25</v>
      </c>
      <c r="E185" s="6">
        <f t="shared" si="7"/>
        <v>2.2696961899453045E-2</v>
      </c>
      <c r="F185" s="6">
        <f t="shared" si="7"/>
        <v>5.4994337720465879E-2</v>
      </c>
      <c r="G185" s="6">
        <f t="shared" si="7"/>
        <v>4.0870973328569371E-2</v>
      </c>
      <c r="H185" s="3">
        <f t="shared" si="6"/>
        <v>5.4418349357798164</v>
      </c>
      <c r="I185" s="3">
        <f t="shared" si="8"/>
        <v>75.655792735102935</v>
      </c>
    </row>
    <row r="186" spans="1:9" x14ac:dyDescent="0.3">
      <c r="A186" s="2">
        <v>44334</v>
      </c>
      <c r="B186">
        <v>55816.03125</v>
      </c>
      <c r="C186">
        <v>741.45001000000002</v>
      </c>
      <c r="D186">
        <v>136.25</v>
      </c>
      <c r="E186" s="6">
        <f t="shared" si="7"/>
        <v>-4.9729403384055357E-3</v>
      </c>
      <c r="F186" s="6">
        <f t="shared" si="7"/>
        <v>0</v>
      </c>
      <c r="G186" s="6">
        <f t="shared" si="7"/>
        <v>0</v>
      </c>
      <c r="H186" s="3">
        <f t="shared" si="6"/>
        <v>5.4418349357798164</v>
      </c>
      <c r="I186" s="3">
        <f t="shared" si="8"/>
        <v>75.279560991576489</v>
      </c>
    </row>
    <row r="187" spans="1:9" x14ac:dyDescent="0.3">
      <c r="A187" s="2">
        <v>44335</v>
      </c>
      <c r="B187">
        <v>55990.019529999998</v>
      </c>
      <c r="C187">
        <v>734.5</v>
      </c>
      <c r="D187">
        <v>134.75</v>
      </c>
      <c r="E187" s="6">
        <f t="shared" si="7"/>
        <v>3.1171739749948232E-3</v>
      </c>
      <c r="F187" s="6">
        <f t="shared" si="7"/>
        <v>-9.3735382106205929E-3</v>
      </c>
      <c r="G187" s="6">
        <f t="shared" si="7"/>
        <v>-1.1009174311926606E-2</v>
      </c>
      <c r="H187" s="3">
        <f t="shared" si="6"/>
        <v>5.4508348794063082</v>
      </c>
      <c r="I187" s="3">
        <f t="shared" si="8"/>
        <v>76.228753614703876</v>
      </c>
    </row>
    <row r="188" spans="1:9" x14ac:dyDescent="0.3">
      <c r="A188" s="2">
        <v>44336</v>
      </c>
      <c r="B188">
        <v>57109.441409999999</v>
      </c>
      <c r="C188">
        <v>744.09997999999996</v>
      </c>
      <c r="D188">
        <v>139.35001</v>
      </c>
      <c r="E188" s="6">
        <f t="shared" si="7"/>
        <v>1.999323967730007E-2</v>
      </c>
      <c r="F188" s="6">
        <f t="shared" si="7"/>
        <v>1.3070088495575167E-2</v>
      </c>
      <c r="G188" s="6">
        <f t="shared" si="7"/>
        <v>3.4137365491651188E-2</v>
      </c>
      <c r="H188" s="3">
        <f t="shared" si="6"/>
        <v>5.3397913642058583</v>
      </c>
      <c r="I188" s="3">
        <f t="shared" si="8"/>
        <v>76.749688140026564</v>
      </c>
    </row>
    <row r="189" spans="1:9" x14ac:dyDescent="0.3">
      <c r="A189" s="2">
        <v>44337</v>
      </c>
      <c r="B189">
        <v>56221.871090000001</v>
      </c>
      <c r="C189">
        <v>734.25</v>
      </c>
      <c r="D189">
        <v>135.14999</v>
      </c>
      <c r="E189" s="6">
        <f t="shared" si="7"/>
        <v>-1.5541568926019704E-2</v>
      </c>
      <c r="F189" s="6">
        <f t="shared" si="7"/>
        <v>-1.3237441559936556E-2</v>
      </c>
      <c r="G189" s="6">
        <f t="shared" si="7"/>
        <v>-3.0140076775021365E-2</v>
      </c>
      <c r="H189" s="3">
        <f t="shared" si="6"/>
        <v>5.4328527882244018</v>
      </c>
      <c r="I189" s="3">
        <f t="shared" si="8"/>
        <v>76.570474756554304</v>
      </c>
    </row>
    <row r="190" spans="1:9" x14ac:dyDescent="0.3">
      <c r="A190" s="2">
        <v>44342</v>
      </c>
      <c r="B190">
        <v>56598.949220000002</v>
      </c>
      <c r="C190">
        <v>740.20001000000002</v>
      </c>
      <c r="D190">
        <v>136.89999</v>
      </c>
      <c r="E190" s="6">
        <f t="shared" si="7"/>
        <v>6.7069651487830211E-3</v>
      </c>
      <c r="F190" s="6">
        <f t="shared" si="7"/>
        <v>8.1035205992509643E-3</v>
      </c>
      <c r="G190" s="6">
        <f t="shared" si="7"/>
        <v>1.2948576614767044E-2</v>
      </c>
      <c r="H190" s="3">
        <f t="shared" si="6"/>
        <v>5.4068667937813579</v>
      </c>
      <c r="I190" s="3">
        <f t="shared" si="8"/>
        <v>76.464399426311815</v>
      </c>
    </row>
    <row r="191" spans="1:9" x14ac:dyDescent="0.3">
      <c r="A191" s="2">
        <v>44343</v>
      </c>
      <c r="B191">
        <v>57499.488279999998</v>
      </c>
      <c r="C191">
        <v>746.54998999999998</v>
      </c>
      <c r="D191">
        <v>139.30000000000001</v>
      </c>
      <c r="E191" s="6">
        <f t="shared" si="7"/>
        <v>1.5910879484698593E-2</v>
      </c>
      <c r="F191" s="6">
        <f t="shared" si="7"/>
        <v>8.5787353610005477E-3</v>
      </c>
      <c r="G191" s="6">
        <f t="shared" si="7"/>
        <v>1.7531118884669083E-2</v>
      </c>
      <c r="H191" s="3">
        <f t="shared" si="6"/>
        <v>5.3592964106245509</v>
      </c>
      <c r="I191" s="3">
        <f t="shared" si="8"/>
        <v>77.020278682208541</v>
      </c>
    </row>
    <row r="192" spans="1:9" x14ac:dyDescent="0.3">
      <c r="A192" s="2">
        <v>44344</v>
      </c>
      <c r="B192">
        <v>59212.96875</v>
      </c>
      <c r="C192">
        <v>762.59997999999996</v>
      </c>
      <c r="D192">
        <v>145.39999</v>
      </c>
      <c r="E192" s="6">
        <f t="shared" si="7"/>
        <v>2.9799925551615748E-2</v>
      </c>
      <c r="F192" s="6">
        <f t="shared" si="7"/>
        <v>2.1498881809642753E-2</v>
      </c>
      <c r="G192" s="6">
        <f t="shared" si="7"/>
        <v>4.3790308686288519E-2</v>
      </c>
      <c r="H192" s="3">
        <f t="shared" si="6"/>
        <v>5.2448420388474579</v>
      </c>
      <c r="I192" s="3">
        <f t="shared" si="8"/>
        <v>77.646171391192539</v>
      </c>
    </row>
    <row r="193" spans="1:9" x14ac:dyDescent="0.3">
      <c r="A193" s="2">
        <v>44347</v>
      </c>
      <c r="B193">
        <v>59268.941409999999</v>
      </c>
      <c r="C193">
        <v>749.95001000000002</v>
      </c>
      <c r="D193">
        <v>145.14999</v>
      </c>
      <c r="E193" s="6">
        <f t="shared" si="7"/>
        <v>9.452770428775276E-4</v>
      </c>
      <c r="F193" s="6">
        <f t="shared" si="7"/>
        <v>-1.6587949556463324E-2</v>
      </c>
      <c r="G193" s="6">
        <f t="shared" si="7"/>
        <v>-1.7193948912926334E-3</v>
      </c>
      <c r="H193" s="3">
        <f t="shared" si="6"/>
        <v>5.1667245033912854</v>
      </c>
      <c r="I193" s="3">
        <f t="shared" si="8"/>
        <v>79.030522861117106</v>
      </c>
    </row>
    <row r="194" spans="1:9" x14ac:dyDescent="0.3">
      <c r="A194" s="2">
        <v>44348</v>
      </c>
      <c r="B194">
        <v>61095.960939999997</v>
      </c>
      <c r="C194">
        <v>800.29998999999998</v>
      </c>
      <c r="D194">
        <v>150.5</v>
      </c>
      <c r="E194" s="6">
        <f t="shared" si="7"/>
        <v>3.082591803625058E-2</v>
      </c>
      <c r="F194" s="6">
        <f t="shared" si="7"/>
        <v>6.7137781623604426E-2</v>
      </c>
      <c r="G194" s="6">
        <f t="shared" si="7"/>
        <v>3.6858493755321631E-2</v>
      </c>
      <c r="H194" s="3">
        <f t="shared" ref="H194:H259" si="9">C194/D194</f>
        <v>5.3176079069767441</v>
      </c>
      <c r="I194" s="3">
        <f t="shared" si="8"/>
        <v>76.341324132716778</v>
      </c>
    </row>
    <row r="195" spans="1:9" x14ac:dyDescent="0.3">
      <c r="A195" s="2">
        <v>44349</v>
      </c>
      <c r="B195">
        <v>62659.511720000002</v>
      </c>
      <c r="C195">
        <v>816.5</v>
      </c>
      <c r="D195">
        <v>150.89999</v>
      </c>
      <c r="E195" s="6">
        <f t="shared" ref="E195:G263" si="10">(B195-B194)/B194</f>
        <v>2.5591720891918017E-2</v>
      </c>
      <c r="F195" s="6">
        <f t="shared" si="10"/>
        <v>2.0242421844838484E-2</v>
      </c>
      <c r="G195" s="6">
        <f t="shared" si="10"/>
        <v>2.6577408637873919E-3</v>
      </c>
      <c r="H195" s="3">
        <f t="shared" si="9"/>
        <v>5.4108684831589455</v>
      </c>
      <c r="I195" s="3">
        <f t="shared" ref="I195:I258" si="11">B195/C195</f>
        <v>76.741594268218009</v>
      </c>
    </row>
    <row r="196" spans="1:9" x14ac:dyDescent="0.3">
      <c r="A196" s="2">
        <v>44350</v>
      </c>
      <c r="B196">
        <v>64303.058590000001</v>
      </c>
      <c r="C196">
        <v>850.95001000000002</v>
      </c>
      <c r="D196">
        <v>157</v>
      </c>
      <c r="E196" s="6">
        <f t="shared" si="10"/>
        <v>2.6229806535109052E-2</v>
      </c>
      <c r="F196" s="6">
        <f t="shared" si="10"/>
        <v>4.2192296387017783E-2</v>
      </c>
      <c r="G196" s="6">
        <f t="shared" si="10"/>
        <v>4.0424190882981485E-2</v>
      </c>
      <c r="H196" s="3">
        <f t="shared" si="9"/>
        <v>5.4200637579617839</v>
      </c>
      <c r="I196" s="3">
        <f t="shared" si="11"/>
        <v>75.566199934588397</v>
      </c>
    </row>
    <row r="197" spans="1:9" x14ac:dyDescent="0.3">
      <c r="A197" s="2">
        <v>44351</v>
      </c>
      <c r="B197">
        <v>66190.0625</v>
      </c>
      <c r="C197">
        <v>888.25</v>
      </c>
      <c r="D197">
        <v>164.85001</v>
      </c>
      <c r="E197" s="6">
        <f t="shared" si="10"/>
        <v>2.9345476737454201E-2</v>
      </c>
      <c r="F197" s="6">
        <f t="shared" si="10"/>
        <v>4.3833350445580205E-2</v>
      </c>
      <c r="G197" s="6">
        <f t="shared" si="10"/>
        <v>5.0000063694267502E-2</v>
      </c>
      <c r="H197" s="3">
        <f t="shared" si="9"/>
        <v>5.3882313989547228</v>
      </c>
      <c r="I197" s="3">
        <f t="shared" si="11"/>
        <v>74.517379679144383</v>
      </c>
    </row>
    <row r="198" spans="1:9" x14ac:dyDescent="0.3">
      <c r="A198" s="2">
        <v>44354</v>
      </c>
      <c r="B198">
        <v>68151.140620000006</v>
      </c>
      <c r="C198">
        <v>950.04998999999998</v>
      </c>
      <c r="D198">
        <v>169.10001</v>
      </c>
      <c r="E198" s="6">
        <f t="shared" si="10"/>
        <v>2.9627984110152571E-2</v>
      </c>
      <c r="F198" s="6">
        <f t="shared" si="10"/>
        <v>6.9574995778215576E-2</v>
      </c>
      <c r="G198" s="6">
        <f t="shared" si="10"/>
        <v>2.578101147825226E-2</v>
      </c>
      <c r="H198" s="3">
        <f t="shared" si="9"/>
        <v>5.618272819735493</v>
      </c>
      <c r="I198" s="3">
        <f t="shared" si="11"/>
        <v>71.734268025201501</v>
      </c>
    </row>
    <row r="199" spans="1:9" x14ac:dyDescent="0.3">
      <c r="A199" s="2">
        <v>44355</v>
      </c>
      <c r="B199">
        <v>66390.28125</v>
      </c>
      <c r="C199">
        <v>909.09997999999996</v>
      </c>
      <c r="D199">
        <v>161.60001</v>
      </c>
      <c r="E199" s="6">
        <f t="shared" si="10"/>
        <v>-2.5837562716936453E-2</v>
      </c>
      <c r="F199" s="6">
        <f t="shared" si="10"/>
        <v>-4.3103005558686465E-2</v>
      </c>
      <c r="G199" s="6">
        <f t="shared" si="10"/>
        <v>-4.4352451546277261E-2</v>
      </c>
      <c r="H199" s="3">
        <f t="shared" si="9"/>
        <v>5.6256183399988648</v>
      </c>
      <c r="I199" s="3">
        <f t="shared" si="11"/>
        <v>73.028580695821816</v>
      </c>
    </row>
    <row r="200" spans="1:9" x14ac:dyDescent="0.3">
      <c r="A200" s="2">
        <v>44356</v>
      </c>
      <c r="B200">
        <v>68104.992190000004</v>
      </c>
      <c r="C200">
        <v>910.09997999999996</v>
      </c>
      <c r="D200">
        <v>168.95</v>
      </c>
      <c r="E200" s="6">
        <f t="shared" si="10"/>
        <v>2.5827740261305257E-2</v>
      </c>
      <c r="F200" s="6">
        <f t="shared" si="10"/>
        <v>1.0999890243095156E-3</v>
      </c>
      <c r="G200" s="6">
        <f t="shared" si="10"/>
        <v>4.5482608571620703E-2</v>
      </c>
      <c r="H200" s="3">
        <f t="shared" si="9"/>
        <v>5.386800710269311</v>
      </c>
      <c r="I200" s="3">
        <f t="shared" si="11"/>
        <v>74.832429059057887</v>
      </c>
    </row>
    <row r="201" spans="1:9" x14ac:dyDescent="0.3">
      <c r="A201" s="2">
        <v>44357</v>
      </c>
      <c r="B201">
        <v>68144.632809999996</v>
      </c>
      <c r="C201">
        <v>932.15002000000004</v>
      </c>
      <c r="D201">
        <v>170.60001</v>
      </c>
      <c r="E201" s="6">
        <f t="shared" si="10"/>
        <v>5.8205160481336268E-4</v>
      </c>
      <c r="F201" s="6">
        <f t="shared" si="10"/>
        <v>2.4228151285092966E-2</v>
      </c>
      <c r="G201" s="6">
        <f t="shared" si="10"/>
        <v>9.7662622077538258E-3</v>
      </c>
      <c r="H201" s="3">
        <f t="shared" si="9"/>
        <v>5.4639505589712458</v>
      </c>
      <c r="I201" s="3">
        <f t="shared" si="11"/>
        <v>73.104791447625558</v>
      </c>
    </row>
    <row r="202" spans="1:9" x14ac:dyDescent="0.3">
      <c r="A202" s="2">
        <v>44358</v>
      </c>
      <c r="B202">
        <v>66093.96875</v>
      </c>
      <c r="C202">
        <v>878.95001000000002</v>
      </c>
      <c r="D202">
        <v>162.80000000000001</v>
      </c>
      <c r="E202" s="6">
        <f t="shared" si="10"/>
        <v>-3.0092818398737741E-2</v>
      </c>
      <c r="F202" s="6">
        <f t="shared" si="10"/>
        <v>-5.7072369102132314E-2</v>
      </c>
      <c r="G202" s="6">
        <f t="shared" si="10"/>
        <v>-4.5721040696304685E-2</v>
      </c>
      <c r="H202" s="3">
        <f t="shared" si="9"/>
        <v>5.3989558353808356</v>
      </c>
      <c r="I202" s="3">
        <f t="shared" si="11"/>
        <v>75.196504918408266</v>
      </c>
    </row>
    <row r="203" spans="1:9" x14ac:dyDescent="0.3">
      <c r="A203" s="2">
        <v>44361</v>
      </c>
      <c r="B203">
        <v>66836.828120000006</v>
      </c>
      <c r="C203">
        <v>891.15002000000004</v>
      </c>
      <c r="D203">
        <v>164.64999</v>
      </c>
      <c r="E203" s="6">
        <f t="shared" si="10"/>
        <v>1.1239442630686413E-2</v>
      </c>
      <c r="F203" s="6">
        <f t="shared" si="10"/>
        <v>1.3880209182772545E-2</v>
      </c>
      <c r="G203" s="6">
        <f t="shared" si="10"/>
        <v>1.1363574938574884E-2</v>
      </c>
      <c r="H203" s="3">
        <f t="shared" si="9"/>
        <v>5.4123903681986256</v>
      </c>
      <c r="I203" s="3">
        <f t="shared" si="11"/>
        <v>75.000647051548071</v>
      </c>
    </row>
    <row r="204" spans="1:9" x14ac:dyDescent="0.3">
      <c r="A204" s="2">
        <v>44362</v>
      </c>
      <c r="B204">
        <v>67005.828120000006</v>
      </c>
      <c r="C204">
        <v>894.84997999999996</v>
      </c>
      <c r="D204">
        <v>165</v>
      </c>
      <c r="E204" s="6">
        <f t="shared" si="10"/>
        <v>2.5285460838532681E-3</v>
      </c>
      <c r="F204" s="6">
        <f t="shared" si="10"/>
        <v>4.151893527421925E-3</v>
      </c>
      <c r="G204" s="6">
        <f t="shared" si="10"/>
        <v>2.1257820908461489E-3</v>
      </c>
      <c r="H204" s="3">
        <f t="shared" si="9"/>
        <v>5.4233332121212117</v>
      </c>
      <c r="I204" s="3">
        <f t="shared" si="11"/>
        <v>74.879398354571137</v>
      </c>
    </row>
    <row r="205" spans="1:9" x14ac:dyDescent="0.3">
      <c r="A205" s="2">
        <v>44363</v>
      </c>
      <c r="B205">
        <v>67575.539059999996</v>
      </c>
      <c r="C205">
        <v>899.84997999999996</v>
      </c>
      <c r="D205">
        <v>168.8</v>
      </c>
      <c r="E205" s="6">
        <f t="shared" si="10"/>
        <v>8.5024087603200842E-3</v>
      </c>
      <c r="F205" s="6">
        <f t="shared" si="10"/>
        <v>5.5875287609661681E-3</v>
      </c>
      <c r="G205" s="6">
        <f t="shared" si="10"/>
        <v>2.3030303030303099E-2</v>
      </c>
      <c r="H205" s="3">
        <f t="shared" si="9"/>
        <v>5.3308648104265393</v>
      </c>
      <c r="I205" s="3">
        <f t="shared" si="11"/>
        <v>75.09645003270434</v>
      </c>
    </row>
    <row r="206" spans="1:9" x14ac:dyDescent="0.3">
      <c r="A206" s="2">
        <v>44364</v>
      </c>
      <c r="B206">
        <v>66440.203120000006</v>
      </c>
      <c r="C206">
        <v>861.34997999999996</v>
      </c>
      <c r="D206">
        <v>165.85001</v>
      </c>
      <c r="E206" s="6">
        <f t="shared" si="10"/>
        <v>-1.6800989763351065E-2</v>
      </c>
      <c r="F206" s="6">
        <f t="shared" si="10"/>
        <v>-4.2784909546811349E-2</v>
      </c>
      <c r="G206" s="6">
        <f t="shared" si="10"/>
        <v>-1.7476244075829466E-2</v>
      </c>
      <c r="H206" s="3">
        <f t="shared" si="9"/>
        <v>5.1935479533585793</v>
      </c>
      <c r="I206" s="3">
        <f t="shared" si="11"/>
        <v>77.134967972019936</v>
      </c>
    </row>
    <row r="207" spans="1:9" x14ac:dyDescent="0.3">
      <c r="A207" s="2">
        <v>44365</v>
      </c>
      <c r="B207">
        <v>65136</v>
      </c>
      <c r="C207">
        <v>847.95001000000002</v>
      </c>
      <c r="D207">
        <v>161.64999</v>
      </c>
      <c r="E207" s="6">
        <f t="shared" si="10"/>
        <v>-1.9629728067574358E-2</v>
      </c>
      <c r="F207" s="6">
        <f t="shared" si="10"/>
        <v>-1.555694004892174E-2</v>
      </c>
      <c r="G207" s="6">
        <f t="shared" si="10"/>
        <v>-2.5324207095314587E-2</v>
      </c>
      <c r="H207" s="3">
        <f t="shared" si="9"/>
        <v>5.2455927154712478</v>
      </c>
      <c r="I207" s="3">
        <f t="shared" si="11"/>
        <v>76.815849085254442</v>
      </c>
    </row>
    <row r="208" spans="1:9" x14ac:dyDescent="0.3">
      <c r="A208" s="2">
        <v>44369</v>
      </c>
      <c r="B208">
        <v>65901.617190000004</v>
      </c>
      <c r="C208">
        <v>874.29998999999998</v>
      </c>
      <c r="D208">
        <v>165.14999</v>
      </c>
      <c r="E208" s="6">
        <f t="shared" si="10"/>
        <v>1.1754132737656664E-2</v>
      </c>
      <c r="F208" s="6">
        <f t="shared" si="10"/>
        <v>3.10749215039221E-2</v>
      </c>
      <c r="G208" s="6">
        <f t="shared" si="10"/>
        <v>2.1651718011241449E-2</v>
      </c>
      <c r="H208" s="3">
        <f t="shared" si="9"/>
        <v>5.2939754340887335</v>
      </c>
      <c r="I208" s="3">
        <f t="shared" si="11"/>
        <v>75.376435941626866</v>
      </c>
    </row>
    <row r="209" spans="1:9" x14ac:dyDescent="0.3">
      <c r="A209" s="2">
        <v>44370</v>
      </c>
      <c r="B209">
        <v>66089.9375</v>
      </c>
      <c r="C209">
        <v>857.65002000000004</v>
      </c>
      <c r="D209">
        <v>163.05000000000001</v>
      </c>
      <c r="E209" s="6">
        <f t="shared" si="10"/>
        <v>2.8575977044243382E-3</v>
      </c>
      <c r="F209" s="6">
        <f t="shared" si="10"/>
        <v>-1.904377237840291E-2</v>
      </c>
      <c r="G209" s="6">
        <f t="shared" si="10"/>
        <v>-1.2715653207123968E-2</v>
      </c>
      <c r="H209" s="3">
        <f t="shared" si="9"/>
        <v>5.2600430542778289</v>
      </c>
      <c r="I209" s="3">
        <f t="shared" si="11"/>
        <v>77.059331847272617</v>
      </c>
    </row>
    <row r="210" spans="1:9" x14ac:dyDescent="0.3">
      <c r="A210" s="2">
        <v>44371</v>
      </c>
      <c r="B210">
        <v>66933.0625</v>
      </c>
      <c r="C210">
        <v>871.40002000000004</v>
      </c>
      <c r="D210">
        <v>162.5</v>
      </c>
      <c r="E210" s="6">
        <f t="shared" si="10"/>
        <v>1.2757237060482922E-2</v>
      </c>
      <c r="F210" s="6">
        <f t="shared" si="10"/>
        <v>1.603218058573589E-2</v>
      </c>
      <c r="G210" s="6">
        <f t="shared" si="10"/>
        <v>-3.3731984053971867E-3</v>
      </c>
      <c r="H210" s="3">
        <f t="shared" si="9"/>
        <v>5.3624616615384619</v>
      </c>
      <c r="I210" s="3">
        <f t="shared" si="11"/>
        <v>76.810949005945631</v>
      </c>
    </row>
    <row r="211" spans="1:9" x14ac:dyDescent="0.3">
      <c r="A211" s="2">
        <v>44372</v>
      </c>
      <c r="B211">
        <v>65133.46875</v>
      </c>
      <c r="C211">
        <v>831.65002000000004</v>
      </c>
      <c r="D211">
        <v>155.5</v>
      </c>
      <c r="E211" s="6">
        <f t="shared" si="10"/>
        <v>-2.6886469597891177E-2</v>
      </c>
      <c r="F211" s="6">
        <f t="shared" si="10"/>
        <v>-4.5616248666140724E-2</v>
      </c>
      <c r="G211" s="6">
        <f t="shared" si="10"/>
        <v>-4.3076923076923075E-2</v>
      </c>
      <c r="H211" s="3">
        <f t="shared" si="9"/>
        <v>5.3482316398713827</v>
      </c>
      <c r="I211" s="3">
        <f t="shared" si="11"/>
        <v>78.318363715063697</v>
      </c>
    </row>
    <row r="212" spans="1:9" x14ac:dyDescent="0.3">
      <c r="A212" s="2">
        <v>44375</v>
      </c>
      <c r="B212">
        <v>64150.871090000001</v>
      </c>
      <c r="C212">
        <v>807</v>
      </c>
      <c r="D212">
        <v>153.94999999999999</v>
      </c>
      <c r="E212" s="6">
        <f t="shared" si="10"/>
        <v>-1.5085910191141163E-2</v>
      </c>
      <c r="F212" s="6">
        <f t="shared" si="10"/>
        <v>-2.9639895878316745E-2</v>
      </c>
      <c r="G212" s="6">
        <f t="shared" si="10"/>
        <v>-9.9678456591640596E-3</v>
      </c>
      <c r="H212" s="3">
        <f t="shared" si="9"/>
        <v>5.2419616758687892</v>
      </c>
      <c r="I212" s="3">
        <f t="shared" si="11"/>
        <v>79.49302489467162</v>
      </c>
    </row>
    <row r="213" spans="1:9" x14ac:dyDescent="0.3">
      <c r="A213" s="2">
        <v>44376</v>
      </c>
      <c r="B213">
        <v>62972.039060000003</v>
      </c>
      <c r="C213">
        <v>783.15002000000004</v>
      </c>
      <c r="D213">
        <v>148.55000000000001</v>
      </c>
      <c r="E213" s="6">
        <f t="shared" si="10"/>
        <v>-1.8375931767881434E-2</v>
      </c>
      <c r="F213" s="6">
        <f t="shared" si="10"/>
        <v>-2.9553878562577397E-2</v>
      </c>
      <c r="G213" s="6">
        <f t="shared" si="10"/>
        <v>-3.507632348164974E-2</v>
      </c>
      <c r="H213" s="3">
        <f t="shared" si="9"/>
        <v>5.271962436889936</v>
      </c>
      <c r="I213" s="3">
        <f t="shared" si="11"/>
        <v>80.408654091587707</v>
      </c>
    </row>
    <row r="214" spans="1:9" x14ac:dyDescent="0.3">
      <c r="A214" s="2">
        <v>44377</v>
      </c>
      <c r="B214">
        <v>62371.949220000002</v>
      </c>
      <c r="C214">
        <v>790.29998999999998</v>
      </c>
      <c r="D214">
        <v>146.60001</v>
      </c>
      <c r="E214" s="6">
        <f t="shared" si="10"/>
        <v>-9.5294649650495295E-3</v>
      </c>
      <c r="F214" s="6">
        <f t="shared" si="10"/>
        <v>9.1297577953199042E-3</v>
      </c>
      <c r="G214" s="6">
        <f t="shared" si="10"/>
        <v>-1.3126825984517089E-2</v>
      </c>
      <c r="H214" s="3">
        <f t="shared" si="9"/>
        <v>5.3908590456439942</v>
      </c>
      <c r="I214" s="3">
        <f t="shared" si="11"/>
        <v>78.921865126178233</v>
      </c>
    </row>
    <row r="215" spans="1:9" x14ac:dyDescent="0.3">
      <c r="A215" s="2">
        <v>44378</v>
      </c>
      <c r="B215">
        <v>62059.96875</v>
      </c>
      <c r="C215">
        <v>800</v>
      </c>
      <c r="D215">
        <v>145</v>
      </c>
      <c r="E215" s="6">
        <f t="shared" si="10"/>
        <v>-5.0019355479748824E-3</v>
      </c>
      <c r="F215" s="6">
        <f t="shared" si="10"/>
        <v>1.2273832877057255E-2</v>
      </c>
      <c r="G215" s="6">
        <f t="shared" si="10"/>
        <v>-1.0914119310087343E-2</v>
      </c>
      <c r="H215" s="3">
        <f t="shared" si="9"/>
        <v>5.5172413793103452</v>
      </c>
      <c r="I215" s="3">
        <f t="shared" si="11"/>
        <v>77.574960937499995</v>
      </c>
    </row>
    <row r="216" spans="1:9" x14ac:dyDescent="0.3">
      <c r="A216" s="2">
        <v>44379</v>
      </c>
      <c r="B216">
        <v>63330.371090000001</v>
      </c>
      <c r="C216">
        <v>794.04998999999998</v>
      </c>
      <c r="D216">
        <v>146.69999999999999</v>
      </c>
      <c r="E216" s="6">
        <f t="shared" si="10"/>
        <v>2.0470560420641534E-2</v>
      </c>
      <c r="F216" s="6">
        <f t="shared" si="10"/>
        <v>-7.4375125000000252E-3</v>
      </c>
      <c r="G216" s="6">
        <f t="shared" si="10"/>
        <v>1.1724137931034405E-2</v>
      </c>
      <c r="H216" s="3">
        <f t="shared" si="9"/>
        <v>5.4127470347648261</v>
      </c>
      <c r="I216" s="3">
        <f t="shared" si="11"/>
        <v>79.756151234256677</v>
      </c>
    </row>
    <row r="217" spans="1:9" x14ac:dyDescent="0.3">
      <c r="A217" s="2">
        <v>44382</v>
      </c>
      <c r="B217">
        <v>64848.558590000001</v>
      </c>
      <c r="C217">
        <v>797.34997999999996</v>
      </c>
      <c r="D217">
        <v>150.5</v>
      </c>
      <c r="E217" s="6">
        <f t="shared" si="10"/>
        <v>2.3972502827158154E-2</v>
      </c>
      <c r="F217" s="6">
        <f t="shared" si="10"/>
        <v>4.1558970361550915E-3</v>
      </c>
      <c r="G217" s="6">
        <f t="shared" si="10"/>
        <v>2.5903203817314327E-2</v>
      </c>
      <c r="H217" s="3">
        <f t="shared" si="9"/>
        <v>5.2980065116279071</v>
      </c>
      <c r="I217" s="3">
        <f t="shared" si="11"/>
        <v>81.330106247698154</v>
      </c>
    </row>
    <row r="218" spans="1:9" x14ac:dyDescent="0.3">
      <c r="A218" s="2">
        <v>44383</v>
      </c>
      <c r="B218">
        <v>63562.988279999998</v>
      </c>
      <c r="C218">
        <v>767.90002000000004</v>
      </c>
      <c r="D218">
        <v>144.89999</v>
      </c>
      <c r="E218" s="6">
        <f t="shared" si="10"/>
        <v>-1.9824192517954357E-2</v>
      </c>
      <c r="F218" s="6">
        <f t="shared" si="10"/>
        <v>-3.693479743988947E-2</v>
      </c>
      <c r="G218" s="6">
        <f t="shared" si="10"/>
        <v>-3.7209368770764105E-2</v>
      </c>
      <c r="H218" s="3">
        <f t="shared" si="9"/>
        <v>5.2995174119749766</v>
      </c>
      <c r="I218" s="3">
        <f t="shared" si="11"/>
        <v>82.775083506313749</v>
      </c>
    </row>
    <row r="219" spans="1:9" x14ac:dyDescent="0.3">
      <c r="A219" s="2">
        <v>44384</v>
      </c>
      <c r="B219">
        <v>63383.230470000002</v>
      </c>
      <c r="C219">
        <v>767.90002000000004</v>
      </c>
      <c r="D219">
        <v>145.80000000000001</v>
      </c>
      <c r="E219" s="6">
        <f t="shared" si="10"/>
        <v>-2.8280264170109201E-3</v>
      </c>
      <c r="F219" s="6">
        <f t="shared" si="10"/>
        <v>0</v>
      </c>
      <c r="G219" s="6">
        <f t="shared" si="10"/>
        <v>6.2112495659938198E-3</v>
      </c>
      <c r="H219" s="3">
        <f t="shared" si="9"/>
        <v>5.2668039780521259</v>
      </c>
      <c r="I219" s="3">
        <f t="shared" si="11"/>
        <v>82.540993383487603</v>
      </c>
    </row>
    <row r="220" spans="1:9" x14ac:dyDescent="0.3">
      <c r="A220" s="2">
        <v>44385</v>
      </c>
      <c r="B220">
        <v>62371.578119999998</v>
      </c>
      <c r="C220">
        <v>744.79998999999998</v>
      </c>
      <c r="D220">
        <v>142.35001</v>
      </c>
      <c r="E220" s="6">
        <f t="shared" si="10"/>
        <v>-1.596088338348154E-2</v>
      </c>
      <c r="F220" s="6">
        <f t="shared" si="10"/>
        <v>-3.0082080216640779E-2</v>
      </c>
      <c r="G220" s="6">
        <f t="shared" si="10"/>
        <v>-2.3662482853223688E-2</v>
      </c>
      <c r="H220" s="3">
        <f t="shared" si="9"/>
        <v>5.2321737806692106</v>
      </c>
      <c r="I220" s="3">
        <f t="shared" si="11"/>
        <v>83.742721478822787</v>
      </c>
    </row>
    <row r="221" spans="1:9" x14ac:dyDescent="0.3">
      <c r="A221" s="2">
        <v>44389</v>
      </c>
      <c r="B221">
        <v>64215.261720000002</v>
      </c>
      <c r="C221">
        <v>788.79998999999998</v>
      </c>
      <c r="D221">
        <v>148.14999</v>
      </c>
      <c r="E221" s="6">
        <f t="shared" si="10"/>
        <v>2.9559675345280555E-2</v>
      </c>
      <c r="F221" s="6">
        <f t="shared" si="10"/>
        <v>5.9076262876963791E-2</v>
      </c>
      <c r="G221" s="6">
        <f t="shared" si="10"/>
        <v>4.074450012332282E-2</v>
      </c>
      <c r="H221" s="3">
        <f t="shared" si="9"/>
        <v>5.3243337377208055</v>
      </c>
      <c r="I221" s="3">
        <f t="shared" si="11"/>
        <v>81.408801387028419</v>
      </c>
    </row>
    <row r="222" spans="1:9" x14ac:dyDescent="0.3">
      <c r="A222" s="2">
        <v>44390</v>
      </c>
      <c r="B222">
        <v>64374.738279999998</v>
      </c>
      <c r="C222">
        <v>793.59997999999996</v>
      </c>
      <c r="D222">
        <v>147.89999</v>
      </c>
      <c r="E222" s="6">
        <f t="shared" si="10"/>
        <v>2.4834681932056372E-3</v>
      </c>
      <c r="F222" s="6">
        <f t="shared" si="10"/>
        <v>6.0851800974287282E-3</v>
      </c>
      <c r="G222" s="6">
        <f t="shared" si="10"/>
        <v>-1.6874790204170786E-3</v>
      </c>
      <c r="H222" s="3">
        <f t="shared" si="9"/>
        <v>5.3657879219599671</v>
      </c>
      <c r="I222" s="3">
        <f t="shared" si="11"/>
        <v>81.117363788240013</v>
      </c>
    </row>
    <row r="223" spans="1:9" x14ac:dyDescent="0.3">
      <c r="A223" s="2">
        <v>44391</v>
      </c>
      <c r="B223">
        <v>63959.300779999998</v>
      </c>
      <c r="C223">
        <v>779.5</v>
      </c>
      <c r="D223">
        <v>147.85001</v>
      </c>
      <c r="E223" s="6">
        <f t="shared" si="10"/>
        <v>-6.4534242949934994E-3</v>
      </c>
      <c r="F223" s="6">
        <f t="shared" si="10"/>
        <v>-1.7767112342921127E-2</v>
      </c>
      <c r="G223" s="6">
        <f t="shared" si="10"/>
        <v>-3.3793105733141037E-4</v>
      </c>
      <c r="H223" s="3">
        <f t="shared" si="9"/>
        <v>5.2722350170960421</v>
      </c>
      <c r="I223" s="3">
        <f t="shared" si="11"/>
        <v>82.051700808210384</v>
      </c>
    </row>
    <row r="224" spans="1:9" x14ac:dyDescent="0.3">
      <c r="A224" s="2">
        <v>44392</v>
      </c>
      <c r="B224">
        <v>63484.550779999998</v>
      </c>
      <c r="C224">
        <v>764.45001000000002</v>
      </c>
      <c r="D224">
        <v>144.85001</v>
      </c>
      <c r="E224" s="6">
        <f t="shared" si="10"/>
        <v>-7.4226890258383468E-3</v>
      </c>
      <c r="F224" s="6">
        <f t="shared" si="10"/>
        <v>-1.9307235407312353E-2</v>
      </c>
      <c r="G224" s="6">
        <f t="shared" si="10"/>
        <v>-2.0290833933660202E-2</v>
      </c>
      <c r="H224" s="3">
        <f t="shared" si="9"/>
        <v>5.2775281824281546</v>
      </c>
      <c r="I224" s="3">
        <f t="shared" si="11"/>
        <v>83.046046110981138</v>
      </c>
    </row>
    <row r="225" spans="1:12" x14ac:dyDescent="0.3">
      <c r="A225" s="2">
        <v>44393</v>
      </c>
      <c r="B225">
        <v>63090.800779999998</v>
      </c>
      <c r="C225">
        <v>744</v>
      </c>
      <c r="D225">
        <v>142.85001</v>
      </c>
      <c r="E225" s="6">
        <f t="shared" si="10"/>
        <v>-6.2022963880536105E-3</v>
      </c>
      <c r="F225" s="6">
        <f t="shared" si="10"/>
        <v>-2.6751271806510959E-2</v>
      </c>
      <c r="G225" s="6">
        <f t="shared" si="10"/>
        <v>-1.3807385998799724E-2</v>
      </c>
      <c r="H225" s="3">
        <f t="shared" si="9"/>
        <v>5.2082600484242176</v>
      </c>
      <c r="I225" s="3">
        <f t="shared" si="11"/>
        <v>84.799463413978486</v>
      </c>
    </row>
    <row r="226" spans="1:12" x14ac:dyDescent="0.3">
      <c r="A226" s="2">
        <v>44396</v>
      </c>
      <c r="B226">
        <v>62133.148439999997</v>
      </c>
      <c r="C226">
        <v>736.70001000000002</v>
      </c>
      <c r="D226">
        <v>140.39999</v>
      </c>
      <c r="E226" s="6">
        <f t="shared" si="10"/>
        <v>-1.5178953637620965E-2</v>
      </c>
      <c r="F226" s="6">
        <f t="shared" si="10"/>
        <v>-9.8118145161290044E-3</v>
      </c>
      <c r="G226" s="6">
        <f t="shared" si="10"/>
        <v>-1.7150996349247685E-2</v>
      </c>
      <c r="H226" s="3">
        <f t="shared" si="9"/>
        <v>5.247151442104804</v>
      </c>
      <c r="I226" s="3">
        <f t="shared" si="11"/>
        <v>84.339822989821869</v>
      </c>
    </row>
    <row r="227" spans="1:12" x14ac:dyDescent="0.3">
      <c r="A227" s="2">
        <v>44397</v>
      </c>
      <c r="B227">
        <v>63391.648439999997</v>
      </c>
      <c r="C227">
        <v>747.34997999999996</v>
      </c>
      <c r="D227">
        <v>142.69999999999999</v>
      </c>
      <c r="E227" s="6">
        <f t="shared" si="10"/>
        <v>2.0254888599686743E-2</v>
      </c>
      <c r="F227" s="6">
        <f t="shared" si="10"/>
        <v>1.4456318522379196E-2</v>
      </c>
      <c r="G227" s="6">
        <f t="shared" si="10"/>
        <v>1.6381838773635141E-2</v>
      </c>
      <c r="H227" s="3">
        <f t="shared" si="9"/>
        <v>5.2372107918710586</v>
      </c>
      <c r="I227" s="3">
        <f t="shared" si="11"/>
        <v>84.821904243578089</v>
      </c>
    </row>
    <row r="228" spans="1:12" x14ac:dyDescent="0.3">
      <c r="A228" s="2">
        <v>44398</v>
      </c>
      <c r="B228">
        <v>65832.210940000004</v>
      </c>
      <c r="C228">
        <v>785.54998999999998</v>
      </c>
      <c r="D228">
        <v>148.94999999999999</v>
      </c>
      <c r="E228" s="6">
        <f t="shared" si="10"/>
        <v>3.8499748153891157E-2</v>
      </c>
      <c r="F228" s="6">
        <f t="shared" si="10"/>
        <v>5.1113950655354297E-2</v>
      </c>
      <c r="G228" s="6">
        <f t="shared" si="10"/>
        <v>4.3798177995795377E-2</v>
      </c>
      <c r="H228" s="3">
        <f t="shared" si="9"/>
        <v>5.273917354817053</v>
      </c>
      <c r="I228" s="3">
        <f t="shared" si="11"/>
        <v>83.803974002978478</v>
      </c>
    </row>
    <row r="229" spans="1:12" x14ac:dyDescent="0.3">
      <c r="A229" s="2">
        <v>44399</v>
      </c>
      <c r="B229">
        <v>65675.101559999996</v>
      </c>
      <c r="C229">
        <v>783.59997999999996</v>
      </c>
      <c r="D229">
        <v>147.5</v>
      </c>
      <c r="E229" s="6">
        <f t="shared" si="10"/>
        <v>-2.3865122826149604E-3</v>
      </c>
      <c r="F229" s="6">
        <f t="shared" si="10"/>
        <v>-2.4823499774979567E-3</v>
      </c>
      <c r="G229" s="6">
        <f t="shared" si="10"/>
        <v>-9.7348103390398708E-3</v>
      </c>
      <c r="H229" s="3">
        <f t="shared" si="9"/>
        <v>5.3125422372881355</v>
      </c>
      <c r="I229" s="3">
        <f t="shared" si="11"/>
        <v>83.812025569474869</v>
      </c>
    </row>
    <row r="230" spans="1:12" x14ac:dyDescent="0.3">
      <c r="A230" s="2">
        <v>44400</v>
      </c>
      <c r="B230">
        <v>64841.230470000002</v>
      </c>
      <c r="C230">
        <v>765.45001000000002</v>
      </c>
      <c r="D230">
        <v>144.69999999999999</v>
      </c>
      <c r="E230" s="6">
        <f t="shared" si="10"/>
        <v>-1.2696913597281286E-2</v>
      </c>
      <c r="F230" s="6">
        <f t="shared" si="10"/>
        <v>-2.3162290024560668E-2</v>
      </c>
      <c r="G230" s="6">
        <f t="shared" si="10"/>
        <v>-1.8983050847457703E-2</v>
      </c>
      <c r="H230" s="3">
        <f t="shared" si="9"/>
        <v>5.2899102280580514</v>
      </c>
      <c r="I230" s="3">
        <f t="shared" si="11"/>
        <v>84.709947903717449</v>
      </c>
    </row>
    <row r="231" spans="1:12" x14ac:dyDescent="0.3">
      <c r="A231" s="2">
        <v>44403</v>
      </c>
      <c r="B231">
        <v>65530.878909999999</v>
      </c>
      <c r="C231">
        <v>782.40002000000004</v>
      </c>
      <c r="D231">
        <v>148.14999</v>
      </c>
      <c r="E231" s="6">
        <f t="shared" si="10"/>
        <v>1.063595547155873E-2</v>
      </c>
      <c r="F231" s="6">
        <f t="shared" si="10"/>
        <v>2.2143849733570479E-2</v>
      </c>
      <c r="G231" s="6">
        <f t="shared" si="10"/>
        <v>2.3842363510711916E-2</v>
      </c>
      <c r="H231" s="3">
        <f t="shared" si="9"/>
        <v>5.2811344772956108</v>
      </c>
      <c r="I231" s="3">
        <f t="shared" si="11"/>
        <v>83.756233684656593</v>
      </c>
    </row>
    <row r="232" spans="1:12" x14ac:dyDescent="0.3">
      <c r="A232" s="2">
        <v>44404</v>
      </c>
      <c r="B232">
        <v>65688.3125</v>
      </c>
      <c r="C232">
        <v>771.70001000000002</v>
      </c>
      <c r="D232">
        <v>147.19999999999999</v>
      </c>
      <c r="E232" s="6">
        <f t="shared" si="10"/>
        <v>2.4024336712501534E-3</v>
      </c>
      <c r="F232" s="6">
        <f t="shared" si="10"/>
        <v>-1.3675881552252541E-2</v>
      </c>
      <c r="G232" s="6">
        <f t="shared" si="10"/>
        <v>-6.4123527784241754E-3</v>
      </c>
      <c r="H232" s="3">
        <f t="shared" si="9"/>
        <v>5.242527241847827</v>
      </c>
      <c r="I232" s="3">
        <f t="shared" si="11"/>
        <v>85.121564920026373</v>
      </c>
    </row>
    <row r="233" spans="1:12" x14ac:dyDescent="0.3">
      <c r="A233" s="2">
        <v>44405</v>
      </c>
      <c r="B233">
        <v>66553.453120000006</v>
      </c>
      <c r="C233">
        <v>775.90002000000004</v>
      </c>
      <c r="D233">
        <v>149.05000000000001</v>
      </c>
      <c r="E233" s="6">
        <f t="shared" si="10"/>
        <v>1.3170388872449807E-2</v>
      </c>
      <c r="F233" s="6">
        <f t="shared" si="10"/>
        <v>5.4425423682449093E-3</v>
      </c>
      <c r="G233" s="6">
        <f t="shared" si="10"/>
        <v>1.256793478260885E-2</v>
      </c>
      <c r="H233" s="3">
        <f t="shared" si="9"/>
        <v>5.2056358269037233</v>
      </c>
      <c r="I233" s="3">
        <f t="shared" si="11"/>
        <v>85.775810548374523</v>
      </c>
    </row>
    <row r="234" spans="1:12" x14ac:dyDescent="0.3">
      <c r="A234" s="2">
        <v>44406</v>
      </c>
      <c r="B234">
        <v>67315.578120000006</v>
      </c>
      <c r="C234">
        <v>802.45001000000002</v>
      </c>
      <c r="D234">
        <v>147.60001</v>
      </c>
      <c r="E234" s="6">
        <f t="shared" si="10"/>
        <v>1.14513216711061E-2</v>
      </c>
      <c r="F234" s="6">
        <f t="shared" si="10"/>
        <v>3.4218313333720468E-2</v>
      </c>
      <c r="G234" s="6">
        <f t="shared" si="10"/>
        <v>-9.7282120093929135E-3</v>
      </c>
      <c r="H234" s="3">
        <f t="shared" si="9"/>
        <v>5.4366528159449317</v>
      </c>
      <c r="I234" s="3">
        <f t="shared" si="11"/>
        <v>83.887565930742525</v>
      </c>
    </row>
    <row r="235" spans="1:12" x14ac:dyDescent="0.3">
      <c r="A235" s="2">
        <v>44407</v>
      </c>
      <c r="B235">
        <v>66005.289059999996</v>
      </c>
      <c r="C235">
        <v>788.75</v>
      </c>
      <c r="D235">
        <v>142.55000000000001</v>
      </c>
      <c r="E235" s="6">
        <f t="shared" si="10"/>
        <v>-1.9464871231800542E-2</v>
      </c>
      <c r="F235" s="6">
        <f t="shared" si="10"/>
        <v>-1.7072727059969778E-2</v>
      </c>
      <c r="G235" s="6">
        <f t="shared" si="10"/>
        <v>-3.4214157573566467E-2</v>
      </c>
      <c r="H235" s="3">
        <f t="shared" si="9"/>
        <v>5.5331462644686074</v>
      </c>
      <c r="I235" s="3">
        <f t="shared" si="11"/>
        <v>83.683409267828836</v>
      </c>
    </row>
    <row r="236" spans="1:12" x14ac:dyDescent="0.3">
      <c r="A236" s="2">
        <v>44410</v>
      </c>
      <c r="B236">
        <v>65939.578120000006</v>
      </c>
      <c r="C236">
        <v>778.45001000000002</v>
      </c>
      <c r="D236">
        <v>142.35001</v>
      </c>
      <c r="E236" s="6">
        <f t="shared" si="10"/>
        <v>-9.9554052312773758E-4</v>
      </c>
      <c r="F236" s="6">
        <f t="shared" si="10"/>
        <v>-1.3058624405705203E-2</v>
      </c>
      <c r="G236" s="6">
        <f t="shared" si="10"/>
        <v>-1.4029463346195291E-3</v>
      </c>
      <c r="H236" s="3">
        <f t="shared" si="9"/>
        <v>5.4685630861564398</v>
      </c>
      <c r="I236" s="3">
        <f t="shared" si="11"/>
        <v>84.706246095365842</v>
      </c>
    </row>
    <row r="237" spans="1:12" x14ac:dyDescent="0.3">
      <c r="A237" s="2">
        <v>44411</v>
      </c>
      <c r="B237">
        <v>65873.546879999994</v>
      </c>
      <c r="C237">
        <v>777.54998999999998</v>
      </c>
      <c r="D237">
        <v>145.60001</v>
      </c>
      <c r="E237" s="6">
        <f t="shared" si="10"/>
        <v>-1.001390088966665E-3</v>
      </c>
      <c r="F237" s="6">
        <f t="shared" si="10"/>
        <v>-1.1561692959577974E-3</v>
      </c>
      <c r="G237" s="6">
        <f t="shared" si="10"/>
        <v>2.2831048624443372E-2</v>
      </c>
      <c r="H237" s="3">
        <f t="shared" si="9"/>
        <v>5.3403154986047046</v>
      </c>
      <c r="I237" s="3">
        <f t="shared" si="11"/>
        <v>84.719372036774118</v>
      </c>
    </row>
    <row r="238" spans="1:12" x14ac:dyDescent="0.3">
      <c r="A238" s="2">
        <v>44412</v>
      </c>
      <c r="B238">
        <v>65088.128909999999</v>
      </c>
      <c r="C238">
        <v>756.90002000000004</v>
      </c>
      <c r="D238">
        <v>143.55000000000001</v>
      </c>
      <c r="E238" s="6">
        <f t="shared" si="10"/>
        <v>-1.1923116443551597E-2</v>
      </c>
      <c r="F238" s="6">
        <f t="shared" si="10"/>
        <v>-2.6557739393707588E-2</v>
      </c>
      <c r="G238" s="6">
        <f t="shared" si="10"/>
        <v>-1.407973804397394E-2</v>
      </c>
      <c r="H238" s="3">
        <f t="shared" si="9"/>
        <v>5.2727274120515499</v>
      </c>
      <c r="I238" s="3">
        <f t="shared" si="11"/>
        <v>85.993033677023817</v>
      </c>
    </row>
    <row r="239" spans="1:12" x14ac:dyDescent="0.3">
      <c r="A239" s="2">
        <v>44413</v>
      </c>
      <c r="B239">
        <v>66136.5</v>
      </c>
      <c r="C239">
        <v>789.59997999999996</v>
      </c>
      <c r="D239">
        <v>145.75</v>
      </c>
      <c r="E239" s="6">
        <f t="shared" si="10"/>
        <v>1.6106947726975313E-2</v>
      </c>
      <c r="F239" s="6">
        <f t="shared" si="10"/>
        <v>4.3202482673999558E-2</v>
      </c>
      <c r="G239" s="6">
        <f t="shared" si="10"/>
        <v>1.5325670498084211E-2</v>
      </c>
      <c r="H239" s="3">
        <f t="shared" si="9"/>
        <v>5.4174955746140645</v>
      </c>
      <c r="I239" s="3">
        <f t="shared" si="11"/>
        <v>83.759500601811069</v>
      </c>
    </row>
    <row r="240" spans="1:12" x14ac:dyDescent="0.3">
      <c r="A240" s="2">
        <v>44414</v>
      </c>
      <c r="B240">
        <v>65860.90625</v>
      </c>
      <c r="C240">
        <v>786.75</v>
      </c>
      <c r="D240">
        <v>145.39999</v>
      </c>
      <c r="E240" s="6">
        <f t="shared" si="10"/>
        <v>-4.1670446727601245E-3</v>
      </c>
      <c r="F240" s="6">
        <f t="shared" si="10"/>
        <v>-3.6093972545439522E-3</v>
      </c>
      <c r="G240" s="6">
        <f t="shared" si="10"/>
        <v>-2.4014408233275987E-3</v>
      </c>
      <c r="H240" s="3">
        <f t="shared" si="9"/>
        <v>5.4109357228979178</v>
      </c>
      <c r="I240" s="3">
        <f t="shared" si="11"/>
        <v>83.712623133142671</v>
      </c>
      <c r="L240" s="1" t="s">
        <v>2</v>
      </c>
    </row>
    <row r="241" spans="1:21" x14ac:dyDescent="0.3">
      <c r="A241" s="2">
        <v>44417</v>
      </c>
      <c r="B241">
        <v>66096.382809999996</v>
      </c>
      <c r="C241">
        <v>802.65002000000004</v>
      </c>
      <c r="D241">
        <v>144.5</v>
      </c>
      <c r="E241" s="6">
        <f t="shared" si="10"/>
        <v>3.5753616736786935E-3</v>
      </c>
      <c r="F241" s="6">
        <f t="shared" si="10"/>
        <v>2.0209748967270468E-2</v>
      </c>
      <c r="G241" s="6">
        <f t="shared" si="10"/>
        <v>-6.1897528328578458E-3</v>
      </c>
      <c r="H241" s="3">
        <f t="shared" si="9"/>
        <v>5.5546714186851212</v>
      </c>
      <c r="I241" s="3">
        <f t="shared" si="11"/>
        <v>82.347699698556028</v>
      </c>
      <c r="L241" s="1" t="s">
        <v>21</v>
      </c>
      <c r="M241" s="2">
        <v>44498</v>
      </c>
      <c r="N241" s="9">
        <v>1200</v>
      </c>
    </row>
    <row r="242" spans="1:21" x14ac:dyDescent="0.3">
      <c r="A242" s="2">
        <v>44418</v>
      </c>
      <c r="B242">
        <v>68023.109379999994</v>
      </c>
      <c r="C242">
        <v>844.25</v>
      </c>
      <c r="D242">
        <v>151.44999999999999</v>
      </c>
      <c r="E242" s="6">
        <f t="shared" si="10"/>
        <v>2.9150257367919027E-2</v>
      </c>
      <c r="F242" s="6">
        <f t="shared" si="10"/>
        <v>5.1828292485434635E-2</v>
      </c>
      <c r="G242" s="6">
        <f t="shared" si="10"/>
        <v>4.8096885813148707E-2</v>
      </c>
      <c r="H242" s="3">
        <f t="shared" si="9"/>
        <v>5.574447012215253</v>
      </c>
      <c r="I242" s="3">
        <f t="shared" si="11"/>
        <v>80.572234977790927</v>
      </c>
      <c r="L242" s="10" t="s">
        <v>22</v>
      </c>
      <c r="M242" s="11">
        <v>44448</v>
      </c>
      <c r="N242" s="9">
        <v>1100</v>
      </c>
    </row>
    <row r="243" spans="1:21" x14ac:dyDescent="0.3">
      <c r="A243" s="2">
        <v>44419</v>
      </c>
      <c r="B243">
        <v>69475.1875</v>
      </c>
      <c r="C243">
        <v>894</v>
      </c>
      <c r="D243">
        <v>155.60001</v>
      </c>
      <c r="E243" s="6">
        <f t="shared" si="10"/>
        <v>2.1346835409834154E-2</v>
      </c>
      <c r="F243" s="6">
        <f t="shared" si="10"/>
        <v>5.8928042641397692E-2</v>
      </c>
      <c r="G243" s="6">
        <f t="shared" si="10"/>
        <v>2.7401848794981903E-2</v>
      </c>
      <c r="H243" s="3">
        <f t="shared" si="9"/>
        <v>5.745500916098913</v>
      </c>
      <c r="I243" s="3">
        <f t="shared" si="11"/>
        <v>77.712737695749439</v>
      </c>
    </row>
    <row r="244" spans="1:21" ht="15" thickBot="1" x14ac:dyDescent="0.35">
      <c r="A244" s="2">
        <v>44420</v>
      </c>
      <c r="B244">
        <v>69492.578120000006</v>
      </c>
      <c r="C244">
        <v>873.09997999999996</v>
      </c>
      <c r="D244">
        <v>153.35001</v>
      </c>
      <c r="E244" s="6">
        <f t="shared" si="10"/>
        <v>2.5031411394183835E-4</v>
      </c>
      <c r="F244" s="6">
        <f t="shared" si="10"/>
        <v>-2.337809843400452E-2</v>
      </c>
      <c r="G244" s="6">
        <f t="shared" si="10"/>
        <v>-1.4460153312329478E-2</v>
      </c>
      <c r="H244" s="3">
        <f t="shared" si="9"/>
        <v>5.6935110731326324</v>
      </c>
      <c r="I244" s="3">
        <f t="shared" si="11"/>
        <v>79.59292144297153</v>
      </c>
      <c r="M244">
        <v>365</v>
      </c>
      <c r="N244" s="12"/>
      <c r="O244" s="7">
        <v>0.35</v>
      </c>
      <c r="P244" t="s">
        <v>16</v>
      </c>
    </row>
    <row r="245" spans="1:21" ht="15" thickBot="1" x14ac:dyDescent="0.35">
      <c r="A245" s="2">
        <v>44421</v>
      </c>
      <c r="B245">
        <v>69544.757809999996</v>
      </c>
      <c r="C245">
        <v>862.84997999999996</v>
      </c>
      <c r="D245">
        <v>150.60001</v>
      </c>
      <c r="E245" s="6">
        <f t="shared" si="10"/>
        <v>7.508670913012592E-4</v>
      </c>
      <c r="F245" s="6">
        <f t="shared" si="10"/>
        <v>-1.17397780721516E-2</v>
      </c>
      <c r="G245" s="6">
        <f t="shared" si="10"/>
        <v>-1.7932832218269825E-2</v>
      </c>
      <c r="H245" s="3">
        <f t="shared" si="9"/>
        <v>5.7294151574093517</v>
      </c>
      <c r="I245" s="3">
        <f t="shared" si="11"/>
        <v>80.598898327609632</v>
      </c>
      <c r="M245">
        <f>M241-M242</f>
        <v>50</v>
      </c>
      <c r="N245" s="13"/>
      <c r="O245" s="5">
        <f>(M245*O244)/M244</f>
        <v>4.7945205479452052E-2</v>
      </c>
      <c r="P245" t="s">
        <v>23</v>
      </c>
    </row>
    <row r="246" spans="1:21" x14ac:dyDescent="0.3">
      <c r="A246" s="2">
        <v>44425</v>
      </c>
      <c r="B246">
        <v>67999</v>
      </c>
      <c r="C246">
        <v>838</v>
      </c>
      <c r="D246">
        <v>148.30000000000001</v>
      </c>
      <c r="E246" s="6">
        <f t="shared" si="10"/>
        <v>-2.2226805566324476E-2</v>
      </c>
      <c r="F246" s="6">
        <f t="shared" si="10"/>
        <v>-2.8799884772553349E-2</v>
      </c>
      <c r="G246" s="6">
        <f t="shared" si="10"/>
        <v>-1.5272309742874426E-2</v>
      </c>
      <c r="H246" s="3">
        <f t="shared" si="9"/>
        <v>5.6507080242751178</v>
      </c>
      <c r="I246" s="3">
        <f t="shared" si="11"/>
        <v>81.144391408114558</v>
      </c>
    </row>
    <row r="247" spans="1:21" x14ac:dyDescent="0.3">
      <c r="A247" s="2">
        <v>44426</v>
      </c>
      <c r="B247">
        <v>67094</v>
      </c>
      <c r="C247">
        <v>810</v>
      </c>
      <c r="D247">
        <v>146.5</v>
      </c>
      <c r="E247" s="6">
        <f t="shared" si="10"/>
        <v>-1.3309019250283093E-2</v>
      </c>
      <c r="F247" s="6">
        <f t="shared" si="10"/>
        <v>-3.3412887828162291E-2</v>
      </c>
      <c r="G247" s="6">
        <f t="shared" si="10"/>
        <v>-1.2137559002023002E-2</v>
      </c>
      <c r="H247" s="3">
        <f t="shared" si="9"/>
        <v>5.5290102389078495</v>
      </c>
      <c r="I247" s="3">
        <f t="shared" si="11"/>
        <v>82.832098765432093</v>
      </c>
      <c r="L247" t="s">
        <v>22</v>
      </c>
      <c r="M247" s="2">
        <f>M242</f>
        <v>44448</v>
      </c>
      <c r="N247" s="9">
        <f>N242</f>
        <v>1100</v>
      </c>
    </row>
    <row r="248" spans="1:21" x14ac:dyDescent="0.3">
      <c r="A248" s="2">
        <v>44427</v>
      </c>
      <c r="B248">
        <v>66681</v>
      </c>
      <c r="C248">
        <v>785</v>
      </c>
      <c r="D248">
        <v>149.25</v>
      </c>
      <c r="E248" s="6">
        <f t="shared" si="10"/>
        <v>-6.1555429695650879E-3</v>
      </c>
      <c r="F248" s="6">
        <f t="shared" si="10"/>
        <v>-3.0864197530864196E-2</v>
      </c>
      <c r="G248" s="6">
        <f t="shared" si="10"/>
        <v>1.877133105802048E-2</v>
      </c>
      <c r="H248" s="3">
        <f t="shared" si="9"/>
        <v>5.2596314907872701</v>
      </c>
      <c r="I248" s="3">
        <f t="shared" si="11"/>
        <v>84.943949044585992</v>
      </c>
      <c r="L248" t="s">
        <v>23</v>
      </c>
      <c r="M248" s="14">
        <f>O245</f>
        <v>4.7945205479452052E-2</v>
      </c>
      <c r="N248" s="9">
        <f>N247*(1+M248)</f>
        <v>1152.7397260273972</v>
      </c>
    </row>
    <row r="249" spans="1:21" x14ac:dyDescent="0.3">
      <c r="A249" s="2">
        <v>44428</v>
      </c>
      <c r="B249">
        <v>67822</v>
      </c>
      <c r="C249">
        <v>802.34</v>
      </c>
      <c r="D249">
        <v>153.55000000000001</v>
      </c>
      <c r="E249" s="6">
        <f t="shared" si="10"/>
        <v>1.7111321065970818E-2</v>
      </c>
      <c r="F249" s="6">
        <f t="shared" si="10"/>
        <v>2.2089171974522332E-2</v>
      </c>
      <c r="G249" s="6">
        <f t="shared" si="10"/>
        <v>2.8810720268006778E-2</v>
      </c>
      <c r="H249" s="3">
        <f t="shared" si="9"/>
        <v>5.2252686421361121</v>
      </c>
      <c r="I249" s="3">
        <f t="shared" si="11"/>
        <v>84.53024902161178</v>
      </c>
    </row>
    <row r="250" spans="1:21" x14ac:dyDescent="0.3">
      <c r="A250" s="2">
        <v>44431</v>
      </c>
      <c r="B250">
        <v>69050</v>
      </c>
      <c r="C250">
        <v>823</v>
      </c>
      <c r="D250">
        <v>158.94999999999999</v>
      </c>
      <c r="E250" s="6">
        <f t="shared" si="10"/>
        <v>1.8106219220901772E-2</v>
      </c>
      <c r="F250" s="6">
        <f t="shared" si="10"/>
        <v>2.5749682179624558E-2</v>
      </c>
      <c r="G250" s="6">
        <f t="shared" si="10"/>
        <v>3.5167697818300078E-2</v>
      </c>
      <c r="H250" s="3">
        <f t="shared" si="9"/>
        <v>5.1777288455489154</v>
      </c>
      <c r="I250" s="3">
        <f t="shared" si="11"/>
        <v>83.900364520048598</v>
      </c>
    </row>
    <row r="251" spans="1:21" x14ac:dyDescent="0.3">
      <c r="A251" s="2">
        <v>44432</v>
      </c>
      <c r="B251">
        <v>71353</v>
      </c>
      <c r="C251">
        <v>861</v>
      </c>
      <c r="D251">
        <v>170</v>
      </c>
      <c r="E251" s="6">
        <f t="shared" si="10"/>
        <v>3.3352643012309918E-2</v>
      </c>
      <c r="F251" s="6">
        <f t="shared" si="10"/>
        <v>4.6172539489671933E-2</v>
      </c>
      <c r="G251" s="6">
        <f t="shared" si="10"/>
        <v>6.9518716577540177E-2</v>
      </c>
      <c r="H251" s="3">
        <f t="shared" si="9"/>
        <v>5.0647058823529409</v>
      </c>
      <c r="I251" s="3">
        <f t="shared" si="11"/>
        <v>82.872241579558647</v>
      </c>
    </row>
    <row r="252" spans="1:21" x14ac:dyDescent="0.3">
      <c r="A252" s="2">
        <v>44433</v>
      </c>
      <c r="B252">
        <v>72009</v>
      </c>
      <c r="C252">
        <v>871.25</v>
      </c>
      <c r="D252">
        <v>176.64</v>
      </c>
      <c r="E252" s="6">
        <f t="shared" si="10"/>
        <v>9.1937269631269889E-3</v>
      </c>
      <c r="F252" s="6">
        <f t="shared" si="10"/>
        <v>1.1904761904761904E-2</v>
      </c>
      <c r="G252" s="6">
        <f t="shared" si="10"/>
        <v>3.9058823529411688E-2</v>
      </c>
      <c r="H252" s="3">
        <f t="shared" si="9"/>
        <v>4.9323482789855078</v>
      </c>
      <c r="I252" s="3">
        <f t="shared" si="11"/>
        <v>82.650215208034439</v>
      </c>
      <c r="L252" s="1" t="s">
        <v>3</v>
      </c>
      <c r="Q252" s="1" t="s">
        <v>3</v>
      </c>
    </row>
    <row r="253" spans="1:21" x14ac:dyDescent="0.3">
      <c r="A253" s="2">
        <v>44434</v>
      </c>
      <c r="B253">
        <v>71550</v>
      </c>
      <c r="C253">
        <v>861.2</v>
      </c>
      <c r="D253">
        <v>177.85</v>
      </c>
      <c r="E253" s="6">
        <f t="shared" si="10"/>
        <v>-6.3742032245969254E-3</v>
      </c>
      <c r="F253" s="6">
        <f t="shared" si="10"/>
        <v>-1.1535150645624052E-2</v>
      </c>
      <c r="G253" s="6">
        <f t="shared" si="10"/>
        <v>6.8500905797101901E-3</v>
      </c>
      <c r="H253" s="3">
        <f t="shared" si="9"/>
        <v>4.8422828226033179</v>
      </c>
      <c r="I253" s="3">
        <f t="shared" si="11"/>
        <v>83.081746400371571</v>
      </c>
      <c r="L253" s="1" t="s">
        <v>21</v>
      </c>
      <c r="M253" s="2">
        <v>44559</v>
      </c>
      <c r="N253" s="15">
        <v>213</v>
      </c>
      <c r="Q253" s="1" t="s">
        <v>21</v>
      </c>
      <c r="R253" s="2">
        <v>44561</v>
      </c>
      <c r="S253" s="9">
        <v>200</v>
      </c>
    </row>
    <row r="254" spans="1:21" x14ac:dyDescent="0.3">
      <c r="A254" s="2">
        <v>44435</v>
      </c>
      <c r="B254">
        <v>73203</v>
      </c>
      <c r="C254">
        <v>895.75</v>
      </c>
      <c r="D254">
        <v>180.45</v>
      </c>
      <c r="E254" s="6">
        <f t="shared" si="10"/>
        <v>2.3102725366876312E-2</v>
      </c>
      <c r="F254" s="6">
        <f t="shared" si="10"/>
        <v>4.011843938690194E-2</v>
      </c>
      <c r="G254" s="6">
        <f t="shared" si="10"/>
        <v>1.4619061006466092E-2</v>
      </c>
      <c r="H254" s="3">
        <f t="shared" si="9"/>
        <v>4.9639789415350517</v>
      </c>
      <c r="I254" s="3">
        <f t="shared" si="11"/>
        <v>81.722578844543676</v>
      </c>
      <c r="L254" s="10" t="s">
        <v>22</v>
      </c>
      <c r="M254" s="2">
        <f>M242</f>
        <v>44448</v>
      </c>
      <c r="N254" s="15">
        <v>195</v>
      </c>
      <c r="Q254" s="10" t="s">
        <v>22</v>
      </c>
      <c r="R254" s="2">
        <f>M242</f>
        <v>44448</v>
      </c>
      <c r="S254" s="9">
        <v>183</v>
      </c>
    </row>
    <row r="255" spans="1:21" x14ac:dyDescent="0.3">
      <c r="A255" s="2">
        <v>44438</v>
      </c>
      <c r="B255">
        <v>76329</v>
      </c>
      <c r="C255">
        <v>907.65</v>
      </c>
      <c r="D255">
        <v>191.55</v>
      </c>
      <c r="E255" s="6">
        <f t="shared" si="10"/>
        <v>4.2703167902954794E-2</v>
      </c>
      <c r="F255" s="6">
        <f t="shared" si="10"/>
        <v>1.3284956740161851E-2</v>
      </c>
      <c r="G255" s="6">
        <f t="shared" si="10"/>
        <v>6.151288445552798E-2</v>
      </c>
      <c r="H255" s="3">
        <f t="shared" si="9"/>
        <v>4.7384494909945181</v>
      </c>
      <c r="I255" s="3">
        <f t="shared" si="11"/>
        <v>84.095190877540901</v>
      </c>
    </row>
    <row r="256" spans="1:21" ht="15" thickBot="1" x14ac:dyDescent="0.35">
      <c r="A256" s="2">
        <v>44439</v>
      </c>
      <c r="B256">
        <v>76451</v>
      </c>
      <c r="C256">
        <v>917.5</v>
      </c>
      <c r="D256">
        <v>188.8</v>
      </c>
      <c r="E256" s="6">
        <f t="shared" si="10"/>
        <v>1.5983440107953726E-3</v>
      </c>
      <c r="F256" s="6">
        <f t="shared" si="10"/>
        <v>1.0852200738170024E-2</v>
      </c>
      <c r="G256" s="6">
        <f t="shared" si="10"/>
        <v>-1.4356564865570347E-2</v>
      </c>
      <c r="H256" s="3">
        <f t="shared" si="9"/>
        <v>4.859639830508474</v>
      </c>
      <c r="I256" s="3">
        <f t="shared" si="11"/>
        <v>83.325340599455046</v>
      </c>
      <c r="M256">
        <v>365</v>
      </c>
      <c r="N256" s="12"/>
      <c r="O256" s="7">
        <v>0.35</v>
      </c>
      <c r="P256" t="s">
        <v>16</v>
      </c>
      <c r="R256">
        <v>365</v>
      </c>
      <c r="S256" s="12"/>
      <c r="T256" s="7">
        <v>0.35</v>
      </c>
      <c r="U256" t="s">
        <v>16</v>
      </c>
    </row>
    <row r="257" spans="1:27" ht="15" thickBot="1" x14ac:dyDescent="0.35">
      <c r="A257" s="2">
        <v>44440</v>
      </c>
      <c r="B257">
        <v>75232</v>
      </c>
      <c r="C257">
        <v>885.64</v>
      </c>
      <c r="D257">
        <v>185.7</v>
      </c>
      <c r="E257" s="6">
        <f t="shared" si="10"/>
        <v>-1.5944853566336608E-2</v>
      </c>
      <c r="F257" s="6">
        <f t="shared" si="10"/>
        <v>-3.4724795640326989E-2</v>
      </c>
      <c r="G257" s="6">
        <f t="shared" si="10"/>
        <v>-1.6419491525423848E-2</v>
      </c>
      <c r="H257" s="3">
        <f t="shared" si="9"/>
        <v>4.7691976305869686</v>
      </c>
      <c r="I257" s="3">
        <f t="shared" si="11"/>
        <v>84.946479382141732</v>
      </c>
      <c r="M257">
        <f>M253-M254</f>
        <v>111</v>
      </c>
      <c r="N257" s="13"/>
      <c r="O257" s="5">
        <f>(M257*O256)/M256</f>
        <v>0.10643835616438355</v>
      </c>
      <c r="P257" t="s">
        <v>23</v>
      </c>
      <c r="R257">
        <f>R253-R254</f>
        <v>113</v>
      </c>
      <c r="S257" s="13"/>
      <c r="T257" s="5">
        <f>(R257*T256)/R256</f>
        <v>0.10835616438356163</v>
      </c>
      <c r="U257" t="s">
        <v>23</v>
      </c>
    </row>
    <row r="258" spans="1:27" x14ac:dyDescent="0.3">
      <c r="A258" s="2">
        <v>44441</v>
      </c>
      <c r="B258">
        <v>75115</v>
      </c>
      <c r="C258">
        <v>891.34</v>
      </c>
      <c r="D258">
        <v>183.39</v>
      </c>
      <c r="E258" s="6">
        <f t="shared" si="10"/>
        <v>-1.5551892811569545E-3</v>
      </c>
      <c r="F258" s="6">
        <f t="shared" si="10"/>
        <v>6.4360236665011129E-3</v>
      </c>
      <c r="G258" s="6">
        <f t="shared" si="10"/>
        <v>-1.2439418416801306E-2</v>
      </c>
      <c r="H258" s="3">
        <f t="shared" si="9"/>
        <v>4.860352254757621</v>
      </c>
      <c r="I258" s="3">
        <f t="shared" si="11"/>
        <v>84.271994973859577</v>
      </c>
    </row>
    <row r="259" spans="1:27" x14ac:dyDescent="0.3">
      <c r="A259" s="2">
        <v>44442</v>
      </c>
      <c r="B259">
        <v>74734</v>
      </c>
      <c r="C259">
        <v>872.45</v>
      </c>
      <c r="D259">
        <v>182.8</v>
      </c>
      <c r="E259" s="6">
        <f t="shared" si="10"/>
        <v>-5.0722225920255609E-3</v>
      </c>
      <c r="F259" s="6">
        <f t="shared" si="10"/>
        <v>-2.1192810824152385E-2</v>
      </c>
      <c r="G259" s="6">
        <f t="shared" si="10"/>
        <v>-3.2171874147989259E-3</v>
      </c>
      <c r="H259" s="3">
        <f t="shared" si="9"/>
        <v>4.7727024070021882</v>
      </c>
      <c r="I259" s="3">
        <f t="shared" ref="I259:I272" si="12">B259/C259</f>
        <v>85.659923204768177</v>
      </c>
      <c r="L259" t="s">
        <v>22</v>
      </c>
      <c r="M259" s="2">
        <f>M254</f>
        <v>44448</v>
      </c>
      <c r="N259" s="15">
        <f>N254</f>
        <v>195</v>
      </c>
      <c r="Q259" t="s">
        <v>22</v>
      </c>
      <c r="R259" s="2">
        <v>44427</v>
      </c>
      <c r="S259" s="9">
        <f>S254</f>
        <v>183</v>
      </c>
      <c r="V259" s="1" t="s">
        <v>24</v>
      </c>
    </row>
    <row r="260" spans="1:27" x14ac:dyDescent="0.3">
      <c r="A260" s="2">
        <v>44445</v>
      </c>
      <c r="B260">
        <v>76003</v>
      </c>
      <c r="C260">
        <v>872.2</v>
      </c>
      <c r="D260">
        <v>186.39</v>
      </c>
      <c r="E260" s="6">
        <f t="shared" si="10"/>
        <v>1.6980223191586159E-2</v>
      </c>
      <c r="F260" s="6">
        <f t="shared" si="10"/>
        <v>-2.865493724568743E-4</v>
      </c>
      <c r="G260" s="6">
        <f t="shared" si="10"/>
        <v>1.963894967177229E-2</v>
      </c>
      <c r="H260" s="3">
        <f t="shared" ref="H260:H274" si="13">C260/D260</f>
        <v>4.6794355920382005</v>
      </c>
      <c r="I260" s="3">
        <f t="shared" si="12"/>
        <v>87.139417564778711</v>
      </c>
      <c r="L260" t="s">
        <v>23</v>
      </c>
      <c r="M260" s="14">
        <f>O257</f>
        <v>0.10643835616438355</v>
      </c>
      <c r="N260" s="15">
        <f>N259*(1+M260)</f>
        <v>215.7554794520548</v>
      </c>
      <c r="Q260" t="s">
        <v>23</v>
      </c>
      <c r="R260" s="14">
        <f>T257</f>
        <v>0.10835616438356163</v>
      </c>
      <c r="S260" s="9">
        <f>S259*(1+R260)</f>
        <v>202.82917808219176</v>
      </c>
      <c r="V260" s="1" t="s">
        <v>25</v>
      </c>
      <c r="Y260">
        <v>5.3360538425768835</v>
      </c>
      <c r="Z260">
        <v>77.710591624363801</v>
      </c>
    </row>
    <row r="261" spans="1:27" x14ac:dyDescent="0.3">
      <c r="A261" s="2">
        <v>44446</v>
      </c>
      <c r="B261">
        <v>79004</v>
      </c>
      <c r="C261">
        <v>938.65</v>
      </c>
      <c r="D261">
        <v>198.7</v>
      </c>
      <c r="E261" s="6">
        <f t="shared" si="10"/>
        <v>3.9485283475652277E-2</v>
      </c>
      <c r="F261" s="6">
        <f t="shared" si="10"/>
        <v>7.6186654437055634E-2</v>
      </c>
      <c r="G261" s="6">
        <f t="shared" si="10"/>
        <v>6.6044315682171811E-2</v>
      </c>
      <c r="H261" s="3">
        <f t="shared" si="13"/>
        <v>4.7239557121288378</v>
      </c>
      <c r="I261" s="3">
        <f t="shared" si="12"/>
        <v>84.167687636499224</v>
      </c>
      <c r="V261" s="1" t="s">
        <v>26</v>
      </c>
      <c r="Y261">
        <v>4.5300521777003482</v>
      </c>
    </row>
    <row r="262" spans="1:27" x14ac:dyDescent="0.3">
      <c r="A262" s="2">
        <v>44447</v>
      </c>
      <c r="B262">
        <v>77459</v>
      </c>
      <c r="C262">
        <v>917.7</v>
      </c>
      <c r="D262">
        <v>197.35</v>
      </c>
      <c r="E262" s="6">
        <f t="shared" si="10"/>
        <v>-1.9555971849526607E-2</v>
      </c>
      <c r="F262" s="6">
        <f t="shared" si="10"/>
        <v>-2.2319288339636641E-2</v>
      </c>
      <c r="G262" s="6">
        <f t="shared" si="10"/>
        <v>-6.7941620533467258E-3</v>
      </c>
      <c r="H262" s="3">
        <f t="shared" si="13"/>
        <v>4.6501140106409933</v>
      </c>
      <c r="I262" s="3">
        <f t="shared" si="12"/>
        <v>84.405579165304559</v>
      </c>
      <c r="V262" s="1" t="s">
        <v>27</v>
      </c>
      <c r="Y262">
        <v>6.2555372436423289</v>
      </c>
    </row>
    <row r="263" spans="1:27" x14ac:dyDescent="0.3">
      <c r="A263" s="2">
        <v>44448</v>
      </c>
      <c r="B263">
        <v>77127</v>
      </c>
      <c r="C263">
        <v>941.15</v>
      </c>
      <c r="D263">
        <v>194.39</v>
      </c>
      <c r="E263" s="6">
        <f t="shared" si="10"/>
        <v>-4.2861384732568201E-3</v>
      </c>
      <c r="F263" s="6">
        <f t="shared" si="10"/>
        <v>2.5553012967200535E-2</v>
      </c>
      <c r="G263" s="6">
        <f t="shared" si="10"/>
        <v>-1.4998733215100117E-2</v>
      </c>
      <c r="H263" s="3">
        <f t="shared" si="13"/>
        <v>4.8415556355779623</v>
      </c>
      <c r="I263" s="3">
        <f t="shared" si="12"/>
        <v>81.94974233650322</v>
      </c>
      <c r="L263" s="1" t="s">
        <v>28</v>
      </c>
      <c r="Q263" s="1" t="s">
        <v>28</v>
      </c>
    </row>
    <row r="264" spans="1:27" x14ac:dyDescent="0.3">
      <c r="A264" s="2">
        <v>44449</v>
      </c>
      <c r="B264">
        <v>75895</v>
      </c>
      <c r="C264">
        <v>927.49</v>
      </c>
      <c r="D264">
        <v>191.2</v>
      </c>
      <c r="E264" s="6">
        <f t="shared" ref="E264:G273" si="14">(B264-B263)/B263</f>
        <v>-1.5973653843660455E-2</v>
      </c>
      <c r="F264" s="6">
        <f t="shared" si="14"/>
        <v>-1.4514158210699643E-2</v>
      </c>
      <c r="G264" s="6">
        <f t="shared" si="14"/>
        <v>-1.6410309172282513E-2</v>
      </c>
      <c r="H264" s="3">
        <f t="shared" si="13"/>
        <v>4.8508891213389127</v>
      </c>
      <c r="I264" s="3">
        <f t="shared" si="12"/>
        <v>81.828375508091725</v>
      </c>
      <c r="L264" s="1" t="s">
        <v>21</v>
      </c>
      <c r="M264" s="2">
        <v>44498</v>
      </c>
      <c r="N264" s="15">
        <v>130</v>
      </c>
      <c r="Q264" s="1" t="s">
        <v>21</v>
      </c>
      <c r="R264" s="2">
        <v>44561</v>
      </c>
      <c r="S264" s="9">
        <v>200</v>
      </c>
    </row>
    <row r="265" spans="1:27" x14ac:dyDescent="0.3">
      <c r="A265" s="2">
        <v>44452</v>
      </c>
      <c r="B265">
        <v>80065</v>
      </c>
      <c r="C265">
        <v>971.04</v>
      </c>
      <c r="D265">
        <v>206</v>
      </c>
      <c r="E265" s="6">
        <f t="shared" si="14"/>
        <v>5.494433098359576E-2</v>
      </c>
      <c r="F265" s="6">
        <f t="shared" si="14"/>
        <v>4.695468414753793E-2</v>
      </c>
      <c r="G265" s="6">
        <f t="shared" si="14"/>
        <v>7.7405857740585837E-2</v>
      </c>
      <c r="H265" s="3">
        <f t="shared" si="13"/>
        <v>4.7137864077669898</v>
      </c>
      <c r="I265" s="3">
        <f t="shared" si="12"/>
        <v>82.45283407480639</v>
      </c>
      <c r="L265" s="10" t="s">
        <v>22</v>
      </c>
      <c r="M265" s="2">
        <f>M242</f>
        <v>44448</v>
      </c>
      <c r="N265" s="15">
        <v>123.4</v>
      </c>
      <c r="Q265" s="10" t="s">
        <v>22</v>
      </c>
      <c r="R265" s="2">
        <f>M242</f>
        <v>44448</v>
      </c>
      <c r="S265" s="9">
        <v>183</v>
      </c>
    </row>
    <row r="266" spans="1:27" ht="15" thickBot="1" x14ac:dyDescent="0.35">
      <c r="A266" s="2">
        <v>44453</v>
      </c>
      <c r="B266">
        <v>78989</v>
      </c>
      <c r="C266">
        <v>947</v>
      </c>
      <c r="D266">
        <v>200.7</v>
      </c>
      <c r="E266" s="6">
        <f t="shared" si="14"/>
        <v>-1.3439080746893149E-2</v>
      </c>
      <c r="F266" s="6">
        <f t="shared" si="14"/>
        <v>-2.4756961608172645E-2</v>
      </c>
      <c r="G266" s="6">
        <f t="shared" si="14"/>
        <v>-2.572815533980588E-2</v>
      </c>
      <c r="H266" s="3">
        <f t="shared" si="13"/>
        <v>4.718485301444943</v>
      </c>
      <c r="I266" s="3">
        <f t="shared" si="12"/>
        <v>83.409714889123549</v>
      </c>
      <c r="V266" t="s">
        <v>29</v>
      </c>
      <c r="X266" t="s">
        <v>30</v>
      </c>
      <c r="Y266" s="16">
        <v>915.25</v>
      </c>
      <c r="Z266" t="s">
        <v>30</v>
      </c>
      <c r="AA266">
        <f>Y266/Y267</f>
        <v>4.7287522603978296</v>
      </c>
    </row>
    <row r="267" spans="1:27" ht="15" thickBot="1" x14ac:dyDescent="0.35">
      <c r="A267" s="2">
        <v>44454</v>
      </c>
      <c r="B267">
        <v>78488</v>
      </c>
      <c r="C267">
        <v>952.29</v>
      </c>
      <c r="D267">
        <v>196.75</v>
      </c>
      <c r="E267" s="6">
        <f t="shared" si="14"/>
        <v>-6.3426553064350735E-3</v>
      </c>
      <c r="F267" s="6">
        <f t="shared" si="14"/>
        <v>5.5860612460400883E-3</v>
      </c>
      <c r="G267" s="6">
        <f t="shared" si="14"/>
        <v>-1.9681116093672093E-2</v>
      </c>
      <c r="H267" s="3">
        <f t="shared" si="13"/>
        <v>4.8401016518424393</v>
      </c>
      <c r="I267" s="3">
        <f t="shared" si="12"/>
        <v>82.420271135893486</v>
      </c>
      <c r="M267">
        <v>365</v>
      </c>
      <c r="N267" s="12"/>
      <c r="O267" s="7">
        <v>0.37</v>
      </c>
      <c r="P267" t="s">
        <v>16</v>
      </c>
      <c r="R267">
        <v>365</v>
      </c>
      <c r="S267" s="12"/>
      <c r="T267" s="7">
        <v>0.35</v>
      </c>
      <c r="U267" t="s">
        <v>16</v>
      </c>
      <c r="Y267" s="17">
        <v>193.55</v>
      </c>
    </row>
    <row r="268" spans="1:27" ht="15" thickBot="1" x14ac:dyDescent="0.35">
      <c r="A268" s="2">
        <v>44455</v>
      </c>
      <c r="B268">
        <v>79738</v>
      </c>
      <c r="C268">
        <v>961.04</v>
      </c>
      <c r="D268">
        <v>199.14</v>
      </c>
      <c r="E268" s="6">
        <f t="shared" si="14"/>
        <v>1.5926001426969729E-2</v>
      </c>
      <c r="F268" s="6">
        <f t="shared" si="14"/>
        <v>9.1883774900503E-3</v>
      </c>
      <c r="G268" s="6">
        <f t="shared" si="14"/>
        <v>1.2147395171537415E-2</v>
      </c>
      <c r="H268" s="3">
        <f t="shared" si="13"/>
        <v>4.8259515918449329</v>
      </c>
      <c r="I268" s="3">
        <f t="shared" si="12"/>
        <v>82.970531923749277</v>
      </c>
      <c r="M268">
        <f>M264-M265</f>
        <v>50</v>
      </c>
      <c r="N268" s="13"/>
      <c r="O268" s="5">
        <f>(M268*O267)/M267</f>
        <v>5.0684931506849315E-2</v>
      </c>
      <c r="P268" t="s">
        <v>23</v>
      </c>
      <c r="R268">
        <f>R264-R265</f>
        <v>113</v>
      </c>
      <c r="S268" s="13"/>
      <c r="T268" s="5">
        <f>(R268*T267)/R267</f>
        <v>0.10835616438356163</v>
      </c>
      <c r="U268" t="s">
        <v>23</v>
      </c>
      <c r="Y268" s="17"/>
    </row>
    <row r="269" spans="1:27" x14ac:dyDescent="0.3">
      <c r="A269" s="2">
        <v>44456</v>
      </c>
      <c r="B269">
        <v>78512</v>
      </c>
      <c r="C269">
        <v>932.15</v>
      </c>
      <c r="D269">
        <v>198.05</v>
      </c>
      <c r="E269" s="6">
        <f t="shared" si="14"/>
        <v>-1.5375354285284306E-2</v>
      </c>
      <c r="F269" s="6">
        <f t="shared" si="14"/>
        <v>-3.006118371763921E-2</v>
      </c>
      <c r="G269" s="6">
        <f t="shared" si="14"/>
        <v>-5.4735362056843179E-3</v>
      </c>
      <c r="H269" s="3">
        <f t="shared" si="13"/>
        <v>4.7066397374400397</v>
      </c>
      <c r="I269" s="3">
        <f t="shared" si="12"/>
        <v>84.22678753419514</v>
      </c>
      <c r="V269" s="1" t="s">
        <v>31</v>
      </c>
      <c r="Y269" s="17"/>
    </row>
    <row r="270" spans="1:27" x14ac:dyDescent="0.3">
      <c r="A270" s="2">
        <v>44459</v>
      </c>
      <c r="B270">
        <v>73635</v>
      </c>
      <c r="C270">
        <v>881.2</v>
      </c>
      <c r="D270">
        <v>180.7</v>
      </c>
      <c r="E270" s="6">
        <f t="shared" si="14"/>
        <v>-6.211789280619523E-2</v>
      </c>
      <c r="F270" s="6">
        <f t="shared" si="14"/>
        <v>-5.4658584991685813E-2</v>
      </c>
      <c r="G270" s="6">
        <f t="shared" si="14"/>
        <v>-8.7604140368593902E-2</v>
      </c>
      <c r="H270" s="3">
        <f t="shared" si="13"/>
        <v>4.8765910348644166</v>
      </c>
      <c r="I270" s="3">
        <f t="shared" si="12"/>
        <v>83.56218792555606</v>
      </c>
      <c r="L270" t="s">
        <v>22</v>
      </c>
      <c r="M270" s="2">
        <f>M265</f>
        <v>44448</v>
      </c>
      <c r="N270" s="15">
        <f>N265</f>
        <v>123.4</v>
      </c>
      <c r="Q270" t="s">
        <v>22</v>
      </c>
      <c r="R270" s="2">
        <v>44427</v>
      </c>
      <c r="S270" s="9">
        <f>S265</f>
        <v>183</v>
      </c>
      <c r="Y270" s="17"/>
    </row>
    <row r="271" spans="1:27" ht="15" thickBot="1" x14ac:dyDescent="0.35">
      <c r="A271" s="2">
        <v>44460</v>
      </c>
      <c r="B271">
        <v>73918</v>
      </c>
      <c r="C271">
        <v>873.25</v>
      </c>
      <c r="D271">
        <v>178.95</v>
      </c>
      <c r="E271" s="6">
        <f t="shared" si="14"/>
        <v>3.8432810484144769E-3</v>
      </c>
      <c r="F271" s="6">
        <f t="shared" si="14"/>
        <v>-9.0217884702678674E-3</v>
      </c>
      <c r="G271" s="6">
        <f t="shared" si="14"/>
        <v>-9.6845600442722751E-3</v>
      </c>
      <c r="H271" s="3">
        <f t="shared" si="13"/>
        <v>4.8798547080189998</v>
      </c>
      <c r="I271" s="3">
        <f t="shared" si="12"/>
        <v>84.647008302318923</v>
      </c>
      <c r="L271" t="s">
        <v>23</v>
      </c>
      <c r="M271" s="14">
        <f>O268</f>
        <v>5.0684931506849315E-2</v>
      </c>
      <c r="N271" s="15">
        <f>N270*(1+M271)</f>
        <v>129.65452054794522</v>
      </c>
      <c r="Q271" t="s">
        <v>23</v>
      </c>
      <c r="R271" s="14">
        <f>T268</f>
        <v>0.10835616438356163</v>
      </c>
      <c r="S271" s="9">
        <f>S270*(1+R271)</f>
        <v>202.82917808219176</v>
      </c>
      <c r="V271" s="1" t="s">
        <v>29</v>
      </c>
      <c r="X271" t="s">
        <v>30</v>
      </c>
      <c r="Y271" s="16">
        <v>1035</v>
      </c>
      <c r="Z271" t="s">
        <v>30</v>
      </c>
      <c r="AA271">
        <f>Y271/Y272</f>
        <v>5.3350515463917523</v>
      </c>
    </row>
    <row r="272" spans="1:27" x14ac:dyDescent="0.3">
      <c r="A272" s="2">
        <v>44461</v>
      </c>
      <c r="B272">
        <v>74750</v>
      </c>
      <c r="C272">
        <v>870</v>
      </c>
      <c r="D272">
        <v>184.7</v>
      </c>
      <c r="E272" s="6">
        <f t="shared" si="14"/>
        <v>1.1255715793176222E-2</v>
      </c>
      <c r="F272" s="6">
        <f t="shared" si="14"/>
        <v>-3.7217291726309764E-3</v>
      </c>
      <c r="G272" s="6">
        <f t="shared" si="14"/>
        <v>3.2131880413523335E-2</v>
      </c>
      <c r="H272" s="3">
        <f t="shared" si="13"/>
        <v>4.710341093665404</v>
      </c>
      <c r="I272" s="3">
        <f t="shared" si="12"/>
        <v>85.919540229885058</v>
      </c>
      <c r="Y272" s="17">
        <v>194</v>
      </c>
    </row>
    <row r="273" spans="1:27" x14ac:dyDescent="0.3">
      <c r="A273" s="2">
        <v>44462</v>
      </c>
      <c r="B273">
        <v>0</v>
      </c>
      <c r="C273">
        <v>865</v>
      </c>
      <c r="D273">
        <v>183.7</v>
      </c>
      <c r="E273" s="6">
        <f t="shared" si="14"/>
        <v>-1</v>
      </c>
      <c r="F273" s="6">
        <f t="shared" si="14"/>
        <v>-5.7471264367816091E-3</v>
      </c>
      <c r="G273" s="6">
        <f t="shared" si="14"/>
        <v>-5.4141851651326482E-3</v>
      </c>
      <c r="H273" s="3">
        <f t="shared" si="13"/>
        <v>4.7087642896026134</v>
      </c>
    </row>
    <row r="274" spans="1:27" x14ac:dyDescent="0.3">
      <c r="A274" s="2">
        <v>44463</v>
      </c>
      <c r="C274">
        <v>864</v>
      </c>
      <c r="D274">
        <v>181.3</v>
      </c>
      <c r="E274" s="6"/>
      <c r="F274" s="6">
        <f>(C274-C273)/C273</f>
        <v>-1.1560693641618498E-3</v>
      </c>
      <c r="G274" s="6">
        <f>(D274-D273)/D273</f>
        <v>-1.3064779531845276E-2</v>
      </c>
      <c r="H274" s="3">
        <f t="shared" si="13"/>
        <v>4.7655819084390512</v>
      </c>
      <c r="V274" t="s">
        <v>32</v>
      </c>
      <c r="Y274">
        <f>Y271/Y266</f>
        <v>1.1308385686970772</v>
      </c>
      <c r="AA274" s="18">
        <f>(Y274-1)</f>
        <v>0.13083856869707722</v>
      </c>
    </row>
    <row r="275" spans="1:27" x14ac:dyDescent="0.3">
      <c r="A275" s="2"/>
      <c r="E275" s="6"/>
      <c r="F275" s="6"/>
      <c r="G275" s="6"/>
      <c r="H275" s="3"/>
      <c r="V275" t="s">
        <v>33</v>
      </c>
      <c r="Y275">
        <f>Y272/Y267</f>
        <v>1.0023249806251613</v>
      </c>
      <c r="AA275" s="18">
        <f>(Y275-1)</f>
        <v>2.3249806251612881E-3</v>
      </c>
    </row>
    <row r="276" spans="1:27" x14ac:dyDescent="0.3">
      <c r="A276" s="2"/>
      <c r="E276" s="6"/>
      <c r="F276" s="6"/>
      <c r="G276" s="6"/>
      <c r="H276" s="19">
        <f>AVERAGE(H2:H274)</f>
        <v>5.3360538425768835</v>
      </c>
      <c r="I276" s="19">
        <f>AVERAGE(I2:I271)</f>
        <v>77.710591624363801</v>
      </c>
    </row>
    <row r="277" spans="1:27" x14ac:dyDescent="0.3">
      <c r="H277" s="3">
        <f>MIN(H2:H274)</f>
        <v>4.5300521777003482</v>
      </c>
      <c r="K277" t="s">
        <v>26</v>
      </c>
    </row>
    <row r="278" spans="1:27" x14ac:dyDescent="0.3">
      <c r="H278" s="3">
        <f>MAX(H2:H274)</f>
        <v>6.2555372436423289</v>
      </c>
      <c r="K278" t="s">
        <v>27</v>
      </c>
    </row>
    <row r="282" spans="1:27" x14ac:dyDescent="0.3">
      <c r="A282" s="2">
        <v>44439</v>
      </c>
      <c r="C282">
        <v>0</v>
      </c>
      <c r="D282">
        <v>0</v>
      </c>
      <c r="E282" s="6"/>
      <c r="F282" s="6">
        <f>(C282-C252)/C252</f>
        <v>-1</v>
      </c>
      <c r="G282" s="6">
        <f>(D282-D252)/D252</f>
        <v>-1</v>
      </c>
      <c r="H282" t="e">
        <f>C282/D282</f>
        <v>#DIV/0!</v>
      </c>
    </row>
    <row r="283" spans="1:27" x14ac:dyDescent="0.3">
      <c r="H283" s="1" t="e">
        <f>AVERAGE(H2:H282)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3" zoomScale="95" zoomScaleNormal="95" workbookViewId="0">
      <selection activeCell="M14" sqref="M14"/>
    </sheetView>
  </sheetViews>
  <sheetFormatPr baseColWidth="10" defaultRowHeight="14.4" x14ac:dyDescent="0.3"/>
  <cols>
    <col min="1" max="1" width="20.44140625" bestFit="1" customWidth="1"/>
    <col min="2" max="2" width="22.5546875" bestFit="1" customWidth="1"/>
    <col min="3" max="3" width="14" bestFit="1" customWidth="1"/>
    <col min="5" max="6" width="13.33203125" customWidth="1"/>
    <col min="7" max="7" width="13" bestFit="1" customWidth="1"/>
    <col min="11" max="11" width="15.109375" bestFit="1" customWidth="1"/>
    <col min="12" max="12" width="17.21875" customWidth="1"/>
    <col min="13" max="13" width="18.33203125" bestFit="1" customWidth="1"/>
  </cols>
  <sheetData>
    <row r="1" spans="1:14" x14ac:dyDescent="0.3">
      <c r="A1" t="s">
        <v>34</v>
      </c>
    </row>
    <row r="2" spans="1:14" s="1" customFormat="1" x14ac:dyDescent="0.3">
      <c r="A2"/>
      <c r="B2" t="s">
        <v>35</v>
      </c>
      <c r="C2">
        <v>876</v>
      </c>
      <c r="D2" t="s">
        <v>35</v>
      </c>
      <c r="E2">
        <v>185</v>
      </c>
      <c r="F2"/>
      <c r="G2"/>
      <c r="H2"/>
      <c r="I2"/>
      <c r="J2"/>
      <c r="K2"/>
      <c r="L2"/>
      <c r="M2"/>
      <c r="N2"/>
    </row>
    <row r="3" spans="1:14" ht="15" thickBot="1" x14ac:dyDescent="0.35">
      <c r="B3" t="s">
        <v>36</v>
      </c>
      <c r="C3">
        <v>1</v>
      </c>
      <c r="D3" t="s">
        <v>36</v>
      </c>
      <c r="E3">
        <v>1</v>
      </c>
    </row>
    <row r="4" spans="1:14" x14ac:dyDescent="0.3">
      <c r="A4" s="1"/>
      <c r="B4" s="20" t="s">
        <v>2</v>
      </c>
      <c r="C4" s="21"/>
      <c r="D4" s="20" t="s">
        <v>3</v>
      </c>
      <c r="E4" s="21"/>
      <c r="F4" s="22" t="s">
        <v>37</v>
      </c>
      <c r="H4" s="20" t="s">
        <v>38</v>
      </c>
      <c r="I4" s="23" t="s">
        <v>39</v>
      </c>
      <c r="J4" s="23" t="s">
        <v>38</v>
      </c>
      <c r="K4" s="23" t="s">
        <v>39</v>
      </c>
      <c r="L4" s="24" t="s">
        <v>40</v>
      </c>
      <c r="M4" s="1" t="s">
        <v>29</v>
      </c>
      <c r="N4" s="1"/>
    </row>
    <row r="5" spans="1:14" ht="15" thickBot="1" x14ac:dyDescent="0.35">
      <c r="A5" t="s">
        <v>41</v>
      </c>
      <c r="B5" s="25" t="s">
        <v>42</v>
      </c>
      <c r="C5" s="26" t="s">
        <v>43</v>
      </c>
      <c r="D5" s="25" t="s">
        <v>44</v>
      </c>
      <c r="E5" s="26" t="s">
        <v>45</v>
      </c>
      <c r="F5" s="27" t="s">
        <v>2</v>
      </c>
      <c r="G5" s="27" t="str">
        <f>D4</f>
        <v>GALICIA</v>
      </c>
      <c r="H5" s="25" t="s">
        <v>2</v>
      </c>
      <c r="I5" s="28"/>
      <c r="J5" s="28" t="s">
        <v>3</v>
      </c>
      <c r="K5" s="28"/>
      <c r="L5" s="29"/>
    </row>
    <row r="6" spans="1:14" x14ac:dyDescent="0.3">
      <c r="A6" s="2">
        <v>44461</v>
      </c>
      <c r="B6" s="30">
        <v>90800</v>
      </c>
      <c r="C6" s="31"/>
      <c r="D6" s="31"/>
      <c r="E6" s="32">
        <v>95125</v>
      </c>
      <c r="F6" s="33">
        <v>925.75</v>
      </c>
      <c r="G6">
        <v>190.2</v>
      </c>
      <c r="H6" s="30">
        <v>92575</v>
      </c>
      <c r="I6" s="31">
        <v>1775</v>
      </c>
      <c r="J6" s="31">
        <v>95100</v>
      </c>
      <c r="K6" s="31">
        <v>25</v>
      </c>
      <c r="L6" s="34">
        <v>1800</v>
      </c>
      <c r="M6">
        <v>4.8672450052576242</v>
      </c>
    </row>
    <row r="7" spans="1:14" ht="25.8" x14ac:dyDescent="0.5">
      <c r="A7" s="2">
        <v>44465</v>
      </c>
      <c r="B7" s="35">
        <f>F23</f>
        <v>91525</v>
      </c>
      <c r="C7" s="36"/>
      <c r="D7" s="36"/>
      <c r="E7" s="37">
        <f>F31</f>
        <v>96775</v>
      </c>
      <c r="F7" s="33">
        <v>929</v>
      </c>
      <c r="G7">
        <v>193.95</v>
      </c>
      <c r="H7" s="35">
        <f>F7*D23*B16</f>
        <v>92900</v>
      </c>
      <c r="I7" s="36">
        <f>H7-B7</f>
        <v>1375</v>
      </c>
      <c r="J7" s="36">
        <f>G7*D31*B25</f>
        <v>96975</v>
      </c>
      <c r="K7" s="36">
        <f>E7-J7</f>
        <v>-200</v>
      </c>
      <c r="L7" s="38">
        <f>I7+K7</f>
        <v>1175</v>
      </c>
      <c r="M7" s="70">
        <f>F7/G7</f>
        <v>4.7898943026553242</v>
      </c>
    </row>
    <row r="8" spans="1:14" ht="25.8" x14ac:dyDescent="0.5">
      <c r="A8" s="2">
        <v>44463</v>
      </c>
      <c r="B8" s="35">
        <f>B7</f>
        <v>91525</v>
      </c>
      <c r="C8" s="36"/>
      <c r="D8" s="36"/>
      <c r="E8" s="37">
        <f>E7</f>
        <v>96775</v>
      </c>
      <c r="F8" s="33">
        <v>1200</v>
      </c>
      <c r="G8">
        <v>197</v>
      </c>
      <c r="H8" s="35">
        <f>F8*D23*B16</f>
        <v>120000</v>
      </c>
      <c r="I8" s="36">
        <f>H8-B8</f>
        <v>28475</v>
      </c>
      <c r="J8" s="36">
        <f>G8*D31*B25</f>
        <v>98500</v>
      </c>
      <c r="K8" s="36">
        <f>E8-J8</f>
        <v>-1725</v>
      </c>
      <c r="L8" s="38">
        <f>I8+K8</f>
        <v>26750</v>
      </c>
      <c r="M8">
        <f>F8/G8</f>
        <v>6.0913705583756341</v>
      </c>
    </row>
    <row r="9" spans="1:14" x14ac:dyDescent="0.3">
      <c r="A9" s="2">
        <v>44466</v>
      </c>
      <c r="B9" s="35"/>
      <c r="C9" s="36"/>
      <c r="D9" s="36"/>
      <c r="E9" s="37"/>
      <c r="F9" s="39"/>
      <c r="H9" s="35"/>
      <c r="I9" s="36"/>
      <c r="J9" s="36"/>
      <c r="K9" s="36"/>
      <c r="L9" s="26"/>
    </row>
    <row r="10" spans="1:14" x14ac:dyDescent="0.3">
      <c r="A10" s="2">
        <v>44467</v>
      </c>
      <c r="B10" s="35"/>
      <c r="C10" s="36"/>
      <c r="D10" s="36"/>
      <c r="E10" s="37"/>
      <c r="F10" s="39"/>
      <c r="H10" s="35"/>
      <c r="I10" s="36"/>
      <c r="J10" s="36"/>
      <c r="K10" s="36"/>
      <c r="L10" s="26"/>
    </row>
    <row r="11" spans="1:14" x14ac:dyDescent="0.3">
      <c r="A11" s="2">
        <v>44468</v>
      </c>
      <c r="B11" s="35"/>
      <c r="C11" s="36"/>
      <c r="D11" s="36"/>
      <c r="E11" s="37"/>
      <c r="F11" s="39"/>
      <c r="H11" s="35"/>
      <c r="I11" s="36"/>
      <c r="J11" s="36"/>
      <c r="K11" s="36"/>
      <c r="L11" s="26"/>
    </row>
    <row r="12" spans="1:14" x14ac:dyDescent="0.3">
      <c r="A12" s="2">
        <v>44469</v>
      </c>
      <c r="B12" s="35"/>
      <c r="C12" s="36"/>
      <c r="D12" s="36"/>
      <c r="E12" s="37"/>
      <c r="F12" s="39"/>
      <c r="H12" s="35"/>
      <c r="I12" s="36"/>
      <c r="J12" s="36"/>
      <c r="K12" s="36"/>
      <c r="L12" s="26"/>
    </row>
    <row r="13" spans="1:14" ht="15" thickBot="1" x14ac:dyDescent="0.35">
      <c r="A13" s="2">
        <v>44470</v>
      </c>
      <c r="B13" s="40"/>
      <c r="C13" s="41"/>
      <c r="D13" s="41"/>
      <c r="E13" s="42"/>
      <c r="F13" s="39"/>
      <c r="H13" s="40"/>
      <c r="I13" s="41"/>
      <c r="J13" s="41"/>
      <c r="K13" s="41"/>
      <c r="L13" s="43"/>
    </row>
    <row r="14" spans="1:14" x14ac:dyDescent="0.3">
      <c r="A14" s="2"/>
      <c r="B14" s="39"/>
      <c r="C14" s="39"/>
      <c r="D14" s="39"/>
      <c r="E14" s="39"/>
      <c r="F14" s="39"/>
      <c r="G14" s="44"/>
      <c r="H14" s="39"/>
      <c r="I14" s="39"/>
      <c r="J14" s="39"/>
      <c r="K14" s="39"/>
      <c r="L14" s="28"/>
    </row>
    <row r="15" spans="1:14" ht="25.8" x14ac:dyDescent="0.5">
      <c r="A15" s="45" t="s">
        <v>46</v>
      </c>
    </row>
    <row r="16" spans="1:14" x14ac:dyDescent="0.3">
      <c r="A16" t="s">
        <v>47</v>
      </c>
      <c r="B16">
        <v>100</v>
      </c>
    </row>
    <row r="17" spans="1:12" ht="15" thickBot="1" x14ac:dyDescent="0.35"/>
    <row r="18" spans="1:12" ht="15" thickBot="1" x14ac:dyDescent="0.35">
      <c r="A18" s="46" t="s">
        <v>41</v>
      </c>
      <c r="B18" s="47" t="s">
        <v>48</v>
      </c>
      <c r="C18" s="47" t="s">
        <v>49</v>
      </c>
      <c r="D18" s="47" t="s">
        <v>50</v>
      </c>
      <c r="E18" s="47" t="s">
        <v>51</v>
      </c>
      <c r="F18" s="47" t="s">
        <v>52</v>
      </c>
      <c r="G18" s="47" t="s">
        <v>53</v>
      </c>
      <c r="H18" s="47" t="s">
        <v>54</v>
      </c>
      <c r="I18" s="48" t="s">
        <v>55</v>
      </c>
      <c r="J18" s="49"/>
      <c r="K18" s="48" t="s">
        <v>56</v>
      </c>
      <c r="L18" s="50"/>
    </row>
    <row r="19" spans="1:12" x14ac:dyDescent="0.3">
      <c r="A19" s="51">
        <v>44461.205625000002</v>
      </c>
      <c r="B19" s="52" t="s">
        <v>2</v>
      </c>
      <c r="C19" s="52" t="s">
        <v>42</v>
      </c>
      <c r="D19" s="52">
        <v>1</v>
      </c>
      <c r="E19" s="53">
        <v>915.25</v>
      </c>
      <c r="F19" s="54">
        <f>E19*D19*B16</f>
        <v>91525</v>
      </c>
      <c r="G19" s="54"/>
      <c r="H19" s="55"/>
      <c r="I19" s="56"/>
      <c r="J19" s="57"/>
      <c r="K19" s="39"/>
      <c r="L19" s="57"/>
    </row>
    <row r="20" spans="1:12" x14ac:dyDescent="0.3">
      <c r="A20" s="51">
        <v>44461.116736111115</v>
      </c>
      <c r="B20" s="52"/>
      <c r="C20" s="52"/>
      <c r="D20" s="52"/>
      <c r="E20" s="53"/>
      <c r="F20" s="54"/>
      <c r="G20" s="54"/>
      <c r="H20" s="55"/>
      <c r="I20" s="56"/>
      <c r="J20" s="57"/>
      <c r="K20" s="39"/>
      <c r="L20" s="57"/>
    </row>
    <row r="21" spans="1:12" x14ac:dyDescent="0.3">
      <c r="A21" s="51">
        <v>44461.116666666669</v>
      </c>
      <c r="B21" s="52"/>
      <c r="C21" s="52"/>
      <c r="D21" s="52"/>
      <c r="E21" s="53"/>
      <c r="F21" s="54"/>
      <c r="G21" s="54"/>
      <c r="H21" s="55"/>
      <c r="I21" s="56"/>
      <c r="J21" s="57"/>
      <c r="K21" s="39"/>
      <c r="L21" s="57"/>
    </row>
    <row r="22" spans="1:12" x14ac:dyDescent="0.3">
      <c r="A22" s="51">
        <v>44459.163900462961</v>
      </c>
      <c r="B22" s="52"/>
      <c r="C22" s="52"/>
      <c r="D22" s="52"/>
      <c r="E22" s="53"/>
      <c r="F22" s="54"/>
      <c r="G22" s="54"/>
      <c r="H22" s="55"/>
      <c r="I22" s="58"/>
      <c r="J22" s="59"/>
      <c r="K22" s="39"/>
      <c r="L22" s="57"/>
    </row>
    <row r="23" spans="1:12" x14ac:dyDescent="0.3">
      <c r="A23" s="60" t="s">
        <v>57</v>
      </c>
      <c r="B23" s="61"/>
      <c r="C23" s="61"/>
      <c r="D23" s="61">
        <f>SUM(D19:D22)</f>
        <v>1</v>
      </c>
      <c r="E23" s="62">
        <f>F23/(D23*B16)</f>
        <v>915.25</v>
      </c>
      <c r="F23" s="36">
        <f>SUM(F19:F22)</f>
        <v>91525</v>
      </c>
      <c r="G23" s="36"/>
      <c r="H23" s="36">
        <f>SUM(H19:H22)</f>
        <v>0</v>
      </c>
      <c r="I23" s="58">
        <v>0</v>
      </c>
      <c r="J23" s="59"/>
      <c r="K23" s="63">
        <v>0</v>
      </c>
      <c r="L23" s="64">
        <v>0</v>
      </c>
    </row>
    <row r="24" spans="1:12" x14ac:dyDescent="0.3">
      <c r="A24" s="28"/>
      <c r="B24" s="28"/>
      <c r="C24" s="28"/>
      <c r="D24" s="28"/>
      <c r="E24" s="33"/>
      <c r="F24" s="39"/>
      <c r="G24" s="39"/>
      <c r="H24" s="39"/>
      <c r="I24" s="28"/>
      <c r="J24" s="28"/>
      <c r="K24" s="39"/>
      <c r="L24" s="28"/>
    </row>
    <row r="25" spans="1:12" x14ac:dyDescent="0.3">
      <c r="A25" t="s">
        <v>47</v>
      </c>
      <c r="B25">
        <v>100</v>
      </c>
      <c r="E25" s="65"/>
    </row>
    <row r="26" spans="1:12" ht="15" thickBot="1" x14ac:dyDescent="0.35">
      <c r="E26" s="65"/>
    </row>
    <row r="27" spans="1:12" ht="15" thickBot="1" x14ac:dyDescent="0.35">
      <c r="A27" s="46" t="s">
        <v>41</v>
      </c>
      <c r="B27" s="47" t="s">
        <v>48</v>
      </c>
      <c r="C27" s="47" t="s">
        <v>49</v>
      </c>
      <c r="D27" s="47" t="s">
        <v>50</v>
      </c>
      <c r="E27" s="66" t="s">
        <v>51</v>
      </c>
      <c r="F27" s="47" t="s">
        <v>52</v>
      </c>
      <c r="G27" s="47" t="s">
        <v>53</v>
      </c>
      <c r="H27" s="47" t="s">
        <v>54</v>
      </c>
      <c r="I27" s="48" t="s">
        <v>55</v>
      </c>
      <c r="J27" s="49"/>
      <c r="K27" s="48" t="s">
        <v>56</v>
      </c>
      <c r="L27" s="50"/>
    </row>
    <row r="28" spans="1:12" x14ac:dyDescent="0.3">
      <c r="A28" s="51">
        <v>44461.205706018518</v>
      </c>
      <c r="B28" s="52" t="s">
        <v>3</v>
      </c>
      <c r="C28" s="52" t="s">
        <v>45</v>
      </c>
      <c r="D28" s="52">
        <v>5</v>
      </c>
      <c r="E28" s="53">
        <v>193.55</v>
      </c>
      <c r="F28" s="54">
        <f>D28*E28*B25</f>
        <v>96775</v>
      </c>
      <c r="G28" s="54">
        <v>0</v>
      </c>
      <c r="H28" s="55"/>
      <c r="I28" s="56">
        <v>0</v>
      </c>
      <c r="J28" s="67">
        <v>0</v>
      </c>
      <c r="K28" s="39" t="s">
        <v>58</v>
      </c>
      <c r="L28" s="57" t="s">
        <v>59</v>
      </c>
    </row>
    <row r="29" spans="1:12" x14ac:dyDescent="0.3">
      <c r="A29" s="51">
        <v>44461.116666666669</v>
      </c>
      <c r="B29" s="52"/>
      <c r="C29" s="52"/>
      <c r="D29" s="52"/>
      <c r="E29" s="54"/>
      <c r="F29" s="54"/>
      <c r="G29" s="54"/>
      <c r="H29" s="55"/>
      <c r="I29" s="56"/>
      <c r="J29" s="57"/>
      <c r="K29" s="39"/>
      <c r="L29" s="57"/>
    </row>
    <row r="30" spans="1:12" x14ac:dyDescent="0.3">
      <c r="A30" s="51">
        <v>44459.163900462961</v>
      </c>
      <c r="B30" s="52"/>
      <c r="C30" s="52"/>
      <c r="D30" s="52"/>
      <c r="E30" s="54"/>
      <c r="F30" s="54"/>
      <c r="G30" s="54"/>
      <c r="H30" s="55"/>
      <c r="I30" s="58"/>
      <c r="J30" s="59"/>
      <c r="K30" s="39"/>
      <c r="L30" s="57"/>
    </row>
    <row r="31" spans="1:12" x14ac:dyDescent="0.3">
      <c r="A31" s="60" t="s">
        <v>57</v>
      </c>
      <c r="B31" s="61"/>
      <c r="C31" s="61"/>
      <c r="D31" s="61">
        <f>SUM(D28:D30)</f>
        <v>5</v>
      </c>
      <c r="E31" s="62">
        <f>F31/(D31*B25)</f>
        <v>193.55</v>
      </c>
      <c r="F31" s="36">
        <f>SUM(F28:F30)</f>
        <v>96775</v>
      </c>
      <c r="G31" s="36"/>
      <c r="H31" s="36">
        <f>SUM(H28:H30)</f>
        <v>0</v>
      </c>
      <c r="I31" s="58"/>
      <c r="J31" s="59"/>
      <c r="K31" s="63" t="s">
        <v>58</v>
      </c>
      <c r="L31" s="64" t="s">
        <v>59</v>
      </c>
    </row>
    <row r="32" spans="1:12" ht="15" thickBot="1" x14ac:dyDescent="0.35"/>
    <row r="33" spans="1:2" ht="15" thickBot="1" x14ac:dyDescent="0.35">
      <c r="A33" s="68" t="s">
        <v>60</v>
      </c>
      <c r="B33" s="69">
        <f>E23/E31</f>
        <v>4.7287522603978296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RELACIONES</vt:lpstr>
      <vt:lpstr>RelYPFGAL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Company Gustavo Ruben</dc:creator>
  <cp:lastModifiedBy>Company Gustavo Ruben</cp:lastModifiedBy>
  <dcterms:created xsi:type="dcterms:W3CDTF">2021-09-25T21:58:46Z</dcterms:created>
  <dcterms:modified xsi:type="dcterms:W3CDTF">2021-09-27T22:30:14Z</dcterms:modified>
</cp:coreProperties>
</file>